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ls\ΠΡΟΣΚΛΗΣΗ - ΣΥΝΗΜΜΕΝΑ ΠΡΟΣΚΛΗΣΗΣ\"/>
    </mc:Choice>
  </mc:AlternateContent>
  <xr:revisionPtr revIDLastSave="0" documentId="13_ncr:1_{A7C8A698-3732-4BC7-B598-AE219131F5B6}" xr6:coauthVersionLast="47" xr6:coauthVersionMax="47" xr10:uidLastSave="{00000000-0000-0000-0000-000000000000}"/>
  <bookViews>
    <workbookView xWindow="-108" yWindow="-108" windowWidth="23256" windowHeight="13896" tabRatio="755" activeTab="3" xr2:uid="{00000000-000D-0000-FFFF-FFFF00000000}"/>
  </bookViews>
  <sheets>
    <sheet name="ΣΥΓΚΕΝΤΡΩΤΙΚΟΣ" sheetId="1" r:id="rId1"/>
    <sheet name="ΤΙΜΕΣ ΑΠΛΟΠΟΙΗΜ" sheetId="11" r:id="rId2"/>
    <sheet name="L41.01 ΚΤΗΡΙΑΚ ΥΠΟΔ ΠΕΡΙΒΑΛΛ" sheetId="4" r:id="rId3"/>
    <sheet name="L41... ΥΠΟΛΟΙΠΕΣ ΚΑΤΗΓΟΡ" sheetId="14" r:id="rId4"/>
  </sheets>
  <definedNames>
    <definedName name="_Hlk193449644" localSheetId="0">ΣΥΓΚΕΝΤΡΩΤΙΚΟΣ!#REF!</definedName>
    <definedName name="_xlnm.Print_Area" localSheetId="2">'L41.01 ΚΤΗΡΙΑΚ ΥΠΟΔ ΠΕΡΙΒΑΛΛ'!$A$1:$J$18</definedName>
    <definedName name="_xlnm.Print_Area" localSheetId="0">ΣΥΓΚΕΝΤΡΩΤΙΚΟΣ!$A$1:$G$32</definedName>
    <definedName name="_xlnm.Print_Area" localSheetId="1">'ΤΙΜΕΣ ΑΠΛΟΠΟΙΗΜ'!$A$1:$F$77</definedName>
    <definedName name="_xlnm.Print_Titles" localSheetId="2">'L41.01 ΚΤΗΡΙΑΚ ΥΠΟΔ ΠΕΡΙΒΑΛΛ'!$3:$3</definedName>
    <definedName name="_xlnm.Print_Titles" localSheetId="0">ΣΥΓΚΕΝΤΡΩΤΙΚΟΣ!$12:$13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4" l="1"/>
  <c r="F6" i="4"/>
  <c r="D15" i="1"/>
  <c r="D19" i="1"/>
  <c r="F114" i="14"/>
  <c r="G146" i="14"/>
  <c r="G145" i="14"/>
  <c r="G142" i="14"/>
  <c r="G143" i="14"/>
  <c r="G141" i="14"/>
  <c r="G139" i="14"/>
  <c r="G138" i="14"/>
  <c r="G134" i="14"/>
  <c r="G135" i="14"/>
  <c r="G136" i="14"/>
  <c r="G133" i="14"/>
  <c r="G116" i="14"/>
  <c r="G114" i="14"/>
  <c r="G110" i="14"/>
  <c r="G111" i="14"/>
  <c r="G109" i="14"/>
  <c r="G106" i="14"/>
  <c r="G104" i="14"/>
  <c r="G100" i="14"/>
  <c r="G101" i="14"/>
  <c r="G99" i="14"/>
  <c r="G89" i="14"/>
  <c r="G90" i="14"/>
  <c r="G88" i="14"/>
  <c r="G85" i="14"/>
  <c r="G86" i="14"/>
  <c r="G83" i="14"/>
  <c r="G80" i="14"/>
  <c r="G81" i="14"/>
  <c r="G79" i="14"/>
  <c r="G76" i="14"/>
  <c r="G77" i="14"/>
  <c r="G75" i="14"/>
  <c r="G63" i="14"/>
  <c r="G64" i="14"/>
  <c r="G65" i="14"/>
  <c r="G66" i="14"/>
  <c r="G61" i="14"/>
  <c r="G52" i="14"/>
  <c r="G53" i="14"/>
  <c r="G42" i="14"/>
  <c r="G43" i="14"/>
  <c r="G44" i="14"/>
  <c r="G39" i="14"/>
  <c r="G30" i="14"/>
  <c r="G31" i="14"/>
  <c r="G25" i="14"/>
  <c r="G26" i="14"/>
  <c r="G20" i="14"/>
  <c r="G21" i="14"/>
  <c r="G6" i="14"/>
  <c r="G7" i="14"/>
  <c r="G8" i="14"/>
  <c r="G9" i="14"/>
  <c r="G10" i="14"/>
  <c r="G11" i="14"/>
  <c r="G12" i="14"/>
  <c r="G12" i="4"/>
  <c r="G13" i="4"/>
  <c r="G14" i="4"/>
  <c r="G15" i="4"/>
  <c r="G16" i="4"/>
  <c r="G11" i="4"/>
  <c r="G9" i="4"/>
  <c r="F142" i="14"/>
  <c r="F141" i="14"/>
  <c r="F139" i="14"/>
  <c r="H139" i="14" s="1"/>
  <c r="F138" i="14"/>
  <c r="F146" i="14"/>
  <c r="F143" i="14"/>
  <c r="H143" i="14" s="1"/>
  <c r="F145" i="14"/>
  <c r="F85" i="14"/>
  <c r="F84" i="14"/>
  <c r="G84" i="14" s="1"/>
  <c r="F83" i="14"/>
  <c r="F81" i="14"/>
  <c r="F80" i="14"/>
  <c r="F79" i="14"/>
  <c r="H79" i="14" s="1"/>
  <c r="F77" i="14"/>
  <c r="F76" i="14"/>
  <c r="H76" i="14" s="1"/>
  <c r="F75" i="14"/>
  <c r="H75" i="14" s="1"/>
  <c r="F86" i="14"/>
  <c r="F89" i="14"/>
  <c r="F133" i="14"/>
  <c r="F134" i="14"/>
  <c r="F135" i="14"/>
  <c r="C16" i="11"/>
  <c r="C15" i="11"/>
  <c r="C14" i="11"/>
  <c r="D12" i="11"/>
  <c r="C12" i="11"/>
  <c r="D11" i="11"/>
  <c r="C11" i="11"/>
  <c r="D10" i="11"/>
  <c r="C10" i="11"/>
  <c r="D8" i="11"/>
  <c r="C8" i="11"/>
  <c r="D7" i="11"/>
  <c r="C7" i="11"/>
  <c r="D6" i="11"/>
  <c r="C6" i="11"/>
  <c r="F12" i="14"/>
  <c r="F11" i="14"/>
  <c r="F10" i="14"/>
  <c r="F9" i="14"/>
  <c r="F8" i="14"/>
  <c r="F7" i="14"/>
  <c r="F6" i="14"/>
  <c r="F5" i="14"/>
  <c r="G5" i="14" s="1"/>
  <c r="F4" i="14"/>
  <c r="G4" i="14" s="1"/>
  <c r="F3" i="14"/>
  <c r="G3" i="14" s="1"/>
  <c r="G13" i="14" s="1"/>
  <c r="F13" i="4"/>
  <c r="F12" i="4"/>
  <c r="F11" i="4"/>
  <c r="H83" i="14" l="1"/>
  <c r="H141" i="14"/>
  <c r="H142" i="14"/>
  <c r="H138" i="14"/>
  <c r="H146" i="14"/>
  <c r="H145" i="14"/>
  <c r="H84" i="14"/>
  <c r="H85" i="14"/>
  <c r="H80" i="14"/>
  <c r="H81" i="14"/>
  <c r="H86" i="14"/>
  <c r="H89" i="14"/>
  <c r="H135" i="14"/>
  <c r="F10" i="4"/>
  <c r="H12" i="14"/>
  <c r="H6" i="14"/>
  <c r="F13" i="14"/>
  <c r="H4" i="14"/>
  <c r="H10" i="14"/>
  <c r="H3" i="14"/>
  <c r="H5" i="14"/>
  <c r="H7" i="14"/>
  <c r="H9" i="14"/>
  <c r="H11" i="14"/>
  <c r="H8" i="14"/>
  <c r="F14" i="4"/>
  <c r="F15" i="4"/>
  <c r="F16" i="4"/>
  <c r="H16" i="4" s="1"/>
  <c r="H77" i="14" l="1"/>
  <c r="H13" i="14"/>
  <c r="H14" i="4"/>
  <c r="H15" i="4"/>
  <c r="H13" i="4"/>
  <c r="G10" i="4"/>
  <c r="H11" i="4" l="1"/>
  <c r="H12" i="4"/>
  <c r="H10" i="4" l="1"/>
  <c r="F8" i="4"/>
  <c r="G8" i="4" s="1"/>
  <c r="H8" i="4" l="1"/>
  <c r="F9" i="4"/>
  <c r="H9" i="4" l="1"/>
  <c r="F116" i="14" l="1"/>
  <c r="F115" i="14"/>
  <c r="F111" i="14"/>
  <c r="F110" i="14"/>
  <c r="H110" i="14" s="1"/>
  <c r="F109" i="14"/>
  <c r="F106" i="14"/>
  <c r="F105" i="14"/>
  <c r="G105" i="14" s="1"/>
  <c r="F104" i="14"/>
  <c r="F101" i="14"/>
  <c r="F100" i="14"/>
  <c r="F99" i="14"/>
  <c r="F31" i="14"/>
  <c r="F30" i="14"/>
  <c r="F29" i="14"/>
  <c r="G29" i="14" s="1"/>
  <c r="F125" i="14"/>
  <c r="G125" i="14" s="1"/>
  <c r="F124" i="14"/>
  <c r="G124" i="14" s="1"/>
  <c r="F53" i="14"/>
  <c r="F52" i="14"/>
  <c r="F51" i="14"/>
  <c r="G51" i="14" s="1"/>
  <c r="G115" i="14" l="1"/>
  <c r="H115" i="14" s="1"/>
  <c r="F54" i="14"/>
  <c r="H116" i="14"/>
  <c r="F102" i="14"/>
  <c r="F112" i="14"/>
  <c r="F117" i="14"/>
  <c r="G112" i="14"/>
  <c r="H111" i="14"/>
  <c r="F107" i="14"/>
  <c r="H106" i="14"/>
  <c r="H105" i="14"/>
  <c r="F32" i="14"/>
  <c r="H100" i="14"/>
  <c r="H101" i="14"/>
  <c r="H30" i="14"/>
  <c r="H29" i="14"/>
  <c r="H31" i="14"/>
  <c r="H125" i="14"/>
  <c r="F126" i="14"/>
  <c r="H53" i="14"/>
  <c r="H52" i="14"/>
  <c r="F25" i="14"/>
  <c r="F21" i="14"/>
  <c r="G54" i="14" l="1"/>
  <c r="H109" i="14"/>
  <c r="H112" i="14" s="1"/>
  <c r="F118" i="14"/>
  <c r="G117" i="14"/>
  <c r="H114" i="14"/>
  <c r="H117" i="14" s="1"/>
  <c r="G107" i="14"/>
  <c r="H104" i="14"/>
  <c r="H107" i="14" s="1"/>
  <c r="G102" i="14"/>
  <c r="H99" i="14"/>
  <c r="H102" i="14" s="1"/>
  <c r="H32" i="14"/>
  <c r="G32" i="14"/>
  <c r="G126" i="14"/>
  <c r="H124" i="14"/>
  <c r="H126" i="14" s="1"/>
  <c r="D22" i="1" s="1"/>
  <c r="F22" i="1" s="1"/>
  <c r="H51" i="14"/>
  <c r="H25" i="14"/>
  <c r="H21" i="14"/>
  <c r="G118" i="14" l="1"/>
  <c r="H118" i="14"/>
  <c r="D21" i="1" s="1"/>
  <c r="H54" i="14"/>
  <c r="D18" i="1" s="1"/>
  <c r="F18" i="1" s="1"/>
  <c r="E21" i="1" l="1"/>
  <c r="F21" i="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34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55" i="11"/>
  <c r="E51" i="11" l="1"/>
  <c r="E72" i="11"/>
  <c r="F19" i="14"/>
  <c r="G19" i="14" s="1"/>
  <c r="F20" i="14"/>
  <c r="F22" i="14" l="1"/>
  <c r="H20" i="14"/>
  <c r="G22" i="14" l="1"/>
  <c r="H19" i="14"/>
  <c r="H22" i="14" s="1"/>
  <c r="C72" i="11"/>
  <c r="C51" i="11"/>
  <c r="F136" i="14" l="1"/>
  <c r="F66" i="14"/>
  <c r="F65" i="14"/>
  <c r="F64" i="14"/>
  <c r="F63" i="14"/>
  <c r="F62" i="14"/>
  <c r="G62" i="14" s="1"/>
  <c r="F61" i="14"/>
  <c r="F90" i="14"/>
  <c r="F88" i="14"/>
  <c r="F44" i="14"/>
  <c r="H44" i="14" s="1"/>
  <c r="F43" i="14"/>
  <c r="F42" i="14"/>
  <c r="H42" i="14" s="1"/>
  <c r="F41" i="14"/>
  <c r="G41" i="14" s="1"/>
  <c r="F40" i="14"/>
  <c r="F39" i="14"/>
  <c r="G40" i="14" l="1"/>
  <c r="H40" i="14" s="1"/>
  <c r="H136" i="14"/>
  <c r="F147" i="14"/>
  <c r="F91" i="14"/>
  <c r="F45" i="14"/>
  <c r="H134" i="14"/>
  <c r="H62" i="14"/>
  <c r="H64" i="14"/>
  <c r="H66" i="14"/>
  <c r="F67" i="14"/>
  <c r="H63" i="14"/>
  <c r="H65" i="14"/>
  <c r="H90" i="14"/>
  <c r="H41" i="14"/>
  <c r="H43" i="14"/>
  <c r="H133" i="14" l="1"/>
  <c r="H147" i="14" s="1"/>
  <c r="G147" i="14"/>
  <c r="H88" i="14"/>
  <c r="H91" i="14" s="1"/>
  <c r="D20" i="1" s="1"/>
  <c r="F20" i="1" s="1"/>
  <c r="G91" i="14"/>
  <c r="H39" i="14"/>
  <c r="H45" i="14" s="1"/>
  <c r="G45" i="14"/>
  <c r="D23" i="1"/>
  <c r="F23" i="1" s="1"/>
  <c r="G67" i="14"/>
  <c r="H61" i="14"/>
  <c r="H67" i="14" s="1"/>
  <c r="F26" i="14"/>
  <c r="F24" i="14"/>
  <c r="G24" i="14" s="1"/>
  <c r="D22" i="11"/>
  <c r="D23" i="11"/>
  <c r="E19" i="1" l="1"/>
  <c r="E24" i="1" s="1"/>
  <c r="D17" i="1"/>
  <c r="F17" i="1" s="1"/>
  <c r="F27" i="14"/>
  <c r="F33" i="14" s="1"/>
  <c r="D24" i="11"/>
  <c r="E6" i="4" s="1"/>
  <c r="F7" i="4" l="1"/>
  <c r="G7" i="4" s="1"/>
  <c r="F19" i="1"/>
  <c r="E5" i="4"/>
  <c r="F5" i="4" s="1"/>
  <c r="G5" i="4" s="1"/>
  <c r="G27" i="14"/>
  <c r="G33" i="14" s="1"/>
  <c r="H24" i="14"/>
  <c r="F15" i="1"/>
  <c r="H26" i="14"/>
  <c r="H27" i="14" l="1"/>
  <c r="H33" i="14" s="1"/>
  <c r="D16" i="1" s="1"/>
  <c r="G6" i="4" l="1"/>
  <c r="H6" i="4" s="1"/>
  <c r="F16" i="1"/>
  <c r="F4" i="4"/>
  <c r="H7" i="4"/>
  <c r="F17" i="4" l="1"/>
  <c r="G4" i="4"/>
  <c r="G17" i="4" s="1"/>
  <c r="H5" i="4"/>
  <c r="H4" i="4" l="1"/>
  <c r="H17" i="4" s="1"/>
  <c r="D14" i="1" s="1"/>
  <c r="F14" i="1" s="1"/>
  <c r="F24" i="1" l="1"/>
  <c r="G14" i="1" s="1"/>
  <c r="D24" i="1"/>
  <c r="G22" i="1" l="1"/>
  <c r="G18" i="1"/>
  <c r="G21" i="1"/>
  <c r="G20" i="1"/>
  <c r="G17" i="1"/>
  <c r="G19" i="1"/>
  <c r="G23" i="1"/>
  <c r="G15" i="1"/>
  <c r="G16" i="1"/>
  <c r="G24" i="1" l="1"/>
</calcChain>
</file>

<file path=xl/sharedStrings.xml><?xml version="1.0" encoding="utf-8"?>
<sst xmlns="http://schemas.openxmlformats.org/spreadsheetml/2006/main" count="413" uniqueCount="215">
  <si>
    <t>Α/Α</t>
  </si>
  <si>
    <t>ΜΗΧΑΝΟΛΟΓΙΚΟΣ ΕΞΟΠΛΙΣΜΟΣ</t>
  </si>
  <si>
    <t>ΛΟΙΠΟΣ ΕΞΟΠΛΙΣΜΟΣ</t>
  </si>
  <si>
    <t>ΕΞΟΠΛΙΣΜΟΣ ΑΠΕ</t>
  </si>
  <si>
    <t>ΟΡΓΑΝΩΣΗ ΠΟΛΙΤΙΣΤΙΚΩΝ ΔΡΩΜΕΝΩΝ</t>
  </si>
  <si>
    <t>ΚΩΔ. ΟΠΣΚΑΠ</t>
  </si>
  <si>
    <t>L41.10</t>
  </si>
  <si>
    <t>L41.01</t>
  </si>
  <si>
    <t>L41.02</t>
  </si>
  <si>
    <t>L41.03</t>
  </si>
  <si>
    <t>L41.04</t>
  </si>
  <si>
    <t>L41.06</t>
  </si>
  <si>
    <t>L41.07</t>
  </si>
  <si>
    <t>L41.08</t>
  </si>
  <si>
    <t>ΚΑΤΗΓΟΡΙΑ ΔΑΠΑΝΗΣ 
(συμπληρώνεται κατά περίπτωση)</t>
  </si>
  <si>
    <t>Σκελετός οπλισμένου σκυροδέματος</t>
  </si>
  <si>
    <t>-</t>
  </si>
  <si>
    <t>α/α</t>
  </si>
  <si>
    <t>Κύριοι Χώροι (εντός Σ.Δ.)</t>
  </si>
  <si>
    <t>Υπόγεια – βοηθητικές χρήσεις</t>
  </si>
  <si>
    <t>Ημιυπαίθριοι χώροι</t>
  </si>
  <si>
    <t xml:space="preserve">ΔΙΚΑΙΟΥΧΟΣ ΠΡΑΞΗΣ: </t>
  </si>
  <si>
    <t>ΤΙΤΛΟΣ ΠΡΑΞΗΣ:</t>
  </si>
  <si>
    <t xml:space="preserve">ΠΕΡΙΟΧΗ ΥΛΟΠΟΙΗΣΗΣ: </t>
  </si>
  <si>
    <t>ΣΤΡΑΤΗΓΙΚΟ ΣΧΕΔΙΟ ΚΟΙΝΗΣ ΑΓΡΟΤΙΚΗΣ ΠΟΛΙΤΙΚΗΣ (ΣΣ ΚΑΠ) 2023- 2027</t>
  </si>
  <si>
    <t>ΠΑΡΕΜΒΑΣΗ  Π3-77-4.1 «ΣΤΗΡΙΞΗ ΓΙΑ ΤΟΠΙΚΗ ΑΝΑΠΤΥΞΗ ΜΕΣΩ ΤΟΥ LEADER (ΤΑΠΤΟΚ - ΤΟΠΙΚΗ ΑΝΑΠΤΥΞΗ ΜΕ ΠΡΩΤΟΒΟΥΛΙΑ ΤΟΠΙΚΩΝ ΚΟΙΝΟΤΗΤΩΝ)»
για ΠΡΑΞΕΙΣ ΔΗΜΟΣΙΟΥ ΧΑΡΑΚΤΗΡΑ</t>
  </si>
  <si>
    <t>ΚΩΔ. ΟΠΣΚΑΠ:</t>
  </si>
  <si>
    <t>ΚΩΔΙΚΟΣ-ΤΙΤΛΟΣ ΥΠΟ-ΠΑΡΕΜΒΑΣΗΣ:</t>
  </si>
  <si>
    <t>Μ.Μ.</t>
  </si>
  <si>
    <t>ΤΙΜΗ ΜΟΝΑΔΑΣ</t>
  </si>
  <si>
    <t>ΦΠΑ</t>
  </si>
  <si>
    <t>ΠΟΣΟΤΗΤΑ</t>
  </si>
  <si>
    <t>ΠΟΣΟ</t>
  </si>
  <si>
    <t>τ.μ.</t>
  </si>
  <si>
    <t>ΣΥΝΟΛΟ</t>
  </si>
  <si>
    <t xml:space="preserve"> KVA</t>
  </si>
  <si>
    <t>Παρατηρήσεις</t>
  </si>
  <si>
    <t>*</t>
  </si>
  <si>
    <t>ΕΙΔΟΣ ΔΑΠΑΝΗΣ</t>
  </si>
  <si>
    <t>ΕΙΔΟΣ ΔΑΠΑΝΗΣ*</t>
  </si>
  <si>
    <t>ΔΑΠΑΝΗ ΥΠΟΒΟΛΗΣ ΦΑΚΕΛΟΥ ΚΑΙ ΤΕΧΝΙΚΗ ΣΤΗΡΙΞΗ ΓΙΑ ΤΗΝ ΥΛΟΠΟΙΗΣΗ ΤΟΥ ΕΡΓΟΥ (max 4.000€)</t>
  </si>
  <si>
    <t xml:space="preserve">Κύριοι Χώροι (εντός Σ.Δ.) </t>
  </si>
  <si>
    <t>Σύνολο προσαυξήσεων</t>
  </si>
  <si>
    <t>Προσαύξηση</t>
  </si>
  <si>
    <t>Νέες κτιριακές υποδομές με σκελετό ΟΠΛΙΣΜΕΝΟΥ σκυροδέματος</t>
  </si>
  <si>
    <t>Νέες κτιριακές υποδομές με ΜΕΤΑΛΛΙΚΟ σκελετό</t>
  </si>
  <si>
    <t>ΠΡΟΣΑΥΞΗΣΕΙΣ ΤΙΜΗΣ ΜΟΝΑΔΑΣ</t>
  </si>
  <si>
    <t>Τ.Κ. 2024 :</t>
  </si>
  <si>
    <t>Σημειώνεται ότι οι παραπάνω τιμές έχουν υπολογιστεί  για :</t>
  </si>
  <si>
    <t>ΠΑΡΑΤΗΡΗΣΕΙΣ</t>
  </si>
  <si>
    <t>Διαμορφώνεται ανάλογα με την προτεινόμενη πρόταση</t>
  </si>
  <si>
    <t>L41.08 ΟΡΓΑΝΩΣΗ ΠΟΛΙΤΙΣΤΙΚΩΝ ΔΡΩΜΕΝΩΝ
(συμπληρώνεται μόνο για πράξεις της υπο-παρεμβασης Π3-77-4.1-5.1 "Ενίσχυση πολιτιστικών ή αθλητικών εκδηλώσεων"</t>
  </si>
  <si>
    <t>L41.06 ΔΑΠΑΝΗ ΥΠΟΒΟΛΗΣ ΦΑΚΕΛΟΥ ΚΑΙ ΤΕΧΝΙΚΗ ΣΤΗΡΙΞΗ ΓΙΑ ΤΗΝ ΥΛΟΠΟΙΗΣΗ ΤΟΥ ΕΡΓΟΥ
(Μπορεί να συμπληρωθεί για τις πράξεις όλων των υπο-παρεμβάσεων)</t>
  </si>
  <si>
    <t>Είδος κατασκευής κτηρίου (Σκελετός οπλισμένου σκυροδέματος / Μεταλλικός σκελετός )</t>
  </si>
  <si>
    <t xml:space="preserve">ΝΑΙ /  ΌΧΙ </t>
  </si>
  <si>
    <t>..</t>
  </si>
  <si>
    <t>Εργασία</t>
  </si>
  <si>
    <t xml:space="preserve">Ποσοστό συμμετοχής (%) στο κόστος </t>
  </si>
  <si>
    <t xml:space="preserve">Ποσοστό συμμετοχής (%) εργασίας στην τιμή βάσης </t>
  </si>
  <si>
    <t>1.</t>
  </si>
  <si>
    <t>Εκσκαφές – χωματουργικά</t>
  </si>
  <si>
    <t>2.1</t>
  </si>
  <si>
    <t>2.2</t>
  </si>
  <si>
    <t>Σκελετός Μεταλλικός</t>
  </si>
  <si>
    <t>3.</t>
  </si>
  <si>
    <t>Τοιχοποιίες</t>
  </si>
  <si>
    <t>4.</t>
  </si>
  <si>
    <t>Επιχρίσματα</t>
  </si>
  <si>
    <t>5.</t>
  </si>
  <si>
    <t>Δάπεδα</t>
  </si>
  <si>
    <t>6.</t>
  </si>
  <si>
    <t>Μαρμαρικές εργασίες</t>
  </si>
  <si>
    <t>7.</t>
  </si>
  <si>
    <t>Επενδύσεις Τοίχων</t>
  </si>
  <si>
    <t>8.</t>
  </si>
  <si>
    <t>Χρωματισμοί</t>
  </si>
  <si>
    <t>9.</t>
  </si>
  <si>
    <t>Είδη Υγιεινής</t>
  </si>
  <si>
    <t>10.</t>
  </si>
  <si>
    <t>Ξυλουργικές Εργασίες 
(πόρτες - ντουλάπες κ.λπ.)</t>
  </si>
  <si>
    <t>11.</t>
  </si>
  <si>
    <t>Εξωτερικά Κουφώματα</t>
  </si>
  <si>
    <t>12.</t>
  </si>
  <si>
    <t>Υαλοπίνακες</t>
  </si>
  <si>
    <t>13.</t>
  </si>
  <si>
    <t>Μονώσεις - Στεγανώσεις</t>
  </si>
  <si>
    <t>14.</t>
  </si>
  <si>
    <t>Σιδηρουργικές εργασίες</t>
  </si>
  <si>
    <t>15.</t>
  </si>
  <si>
    <t>Υδραυλικές Εργασίες</t>
  </si>
  <si>
    <t>16.</t>
  </si>
  <si>
    <t>Ηλεκτρολογικές Εργασίες</t>
  </si>
  <si>
    <t>17.</t>
  </si>
  <si>
    <t>Λοιπές εργασίες (τζάκι, πόμολα κ.λπ. )</t>
  </si>
  <si>
    <t xml:space="preserve">ΣΥΝΟΛΟ </t>
  </si>
  <si>
    <r>
      <rPr>
        <b/>
        <sz val="11"/>
        <color theme="1"/>
        <rFont val="Calibri"/>
        <family val="2"/>
        <charset val="161"/>
        <scheme val="minor"/>
      </rPr>
      <t>Ειδικές απαιτήσεις θεμελίωσης</t>
    </r>
    <r>
      <rPr>
        <sz val="11"/>
        <color theme="1"/>
        <rFont val="Calibri"/>
        <family val="2"/>
        <charset val="161"/>
        <scheme val="minor"/>
      </rPr>
      <t xml:space="preserve"> = + 6%</t>
    </r>
  </si>
  <si>
    <r>
      <rPr>
        <b/>
        <sz val="11"/>
        <color theme="1"/>
        <rFont val="Calibri"/>
        <family val="2"/>
        <charset val="161"/>
        <scheme val="minor"/>
      </rPr>
      <t>Τεχνολογίες βιοκλιματικού κτιρίου</t>
    </r>
    <r>
      <rPr>
        <sz val="11"/>
        <color theme="1"/>
        <rFont val="Calibri"/>
        <family val="2"/>
        <charset val="161"/>
        <scheme val="minor"/>
      </rPr>
      <t xml:space="preserve"> = + 6%</t>
    </r>
  </si>
  <si>
    <t>ΤΙΜΕΣ ΥΠΟΛΟΓΙΣΜΟΥ ΑΠΛΟΠΟΙΗΜΕΝΟΥ ΚΟΣΤΟΥΣ (βάσει της Κατηγορίας "4. Υπηρεσίες - ταβέρνες, παιδικοί σταθμοί κλπ" του "Οδηγού απλοποιημένου κόστους κτιριακών κατασκευών)</t>
  </si>
  <si>
    <t>…......</t>
  </si>
  <si>
    <t>…</t>
  </si>
  <si>
    <t>ΣΥΝΟΛΟ ΛΟΙΠΟΥ ΕΞΟΠΛΙΣΜΟΥ</t>
  </si>
  <si>
    <t>Διαμορφώνεται ανάλογα με την προτεινόμενη πρόταση
- Για δυνητικούς δικαιούχους οι οποίοι ακολουθούν διαδικασίες δημοσίων συμβάσεων για την ανάθεση των έργων, οι συγκεκριμένες δαπάνες, είναι επιλέξιμες μόνο στην περίπτωση που δεν διαθέτουν τεχνική επάρκεια.
- Έως το 12% του συνολικού αιτούμενου Π/Υ της πράξης
- Δεν απαιτούνται προσφορές για την τεκμηρίωση του εύλογου κόστους για την συγκεκριμένη κατηγορία δαπάνης</t>
  </si>
  <si>
    <t>Έίδος κτηρίου :
- Συμβατικού τύπου
- Παραδοσιακά (= 15% πλέον του συμβατικού)
- Διατηρητέα (= 30% πλέον του συμβατικού)</t>
  </si>
  <si>
    <t>......</t>
  </si>
  <si>
    <t xml:space="preserve">Tιμή βάσης Κόστος €/τ.μ.
</t>
  </si>
  <si>
    <t>Ιδιωτική Συμμετοχή υπο-παρέμβασης Π3-77-4.1-5.1</t>
  </si>
  <si>
    <r>
      <t>ΠΟΣΟΣΤΟ (%)</t>
    </r>
    <r>
      <rPr>
        <b/>
        <vertAlign val="superscript"/>
        <sz val="10"/>
        <color theme="1"/>
        <rFont val="Calibri"/>
        <family val="2"/>
        <charset val="161"/>
      </rPr>
      <t xml:space="preserve"> 
(*)</t>
    </r>
  </si>
  <si>
    <t>(*) Ποσοστό της κατηγορίας δαπάνης σε σχέση με το συνολική ΔΔ</t>
  </si>
  <si>
    <t>ΣΥΝΟΛΙΚΟ ΚΟΣΤΟΣ ΠΡΟΤΑΣΗΣ</t>
  </si>
  <si>
    <t>ΚΤΙΡΙΑΚΕΣ ΕΓΚΑΤΑΣΤΑΣΕΙΣ &amp; ΕΡΓΑ ΥΠΟΔΟΜΗΣ &amp; ΠΕΡΙΒΑΛΛΟΝΤΟΣ ΧΩΡΟΥ</t>
  </si>
  <si>
    <t>Tιμή βάσης Συμβατικού τύπου</t>
  </si>
  <si>
    <t>Παραδοσιακά (=15% πλέον συμβατικού τύπου)</t>
  </si>
  <si>
    <t>Διατηρητέα (=30% πλέον συμβατικού τύπου)</t>
  </si>
  <si>
    <t xml:space="preserve">Παρατηρήσεις / Σημειώσεις (εάν υπάρχουν): </t>
  </si>
  <si>
    <r>
      <t xml:space="preserve">Ποσοστό εκτέλεσης εργασιών (%) στο σύνολο (βάσει προμετρήσεων ή άλλης μεθόδου)* 
</t>
    </r>
    <r>
      <rPr>
        <b/>
        <sz val="10"/>
        <color rgb="FFFF0000"/>
        <rFont val="Calibri"/>
        <family val="2"/>
        <charset val="161"/>
        <scheme val="minor"/>
      </rPr>
      <t>από 0% έως 100%</t>
    </r>
  </si>
  <si>
    <t>….....</t>
  </si>
  <si>
    <t>. - Έως το 12% του συνολικού αιτούμενου Π/Υ της πράξης</t>
  </si>
  <si>
    <t>ΜΕΛΕΤΕΣ ΓΙΑ ΕΚΔΟΣΗ ΟΙΚ. ΑΔΕΙΑΣ ΚΑΙ ΛΟΙΠΕΣ ΜΕΛΕΤΕΣ ΠΟΥ ΣΧΕΤΙΖΟΝΤΑΙ ΜΕ ΤΗΝ ΕΚΤΕΛΕΣΗ ΤΟΥ ΕΡΓΟΥ (**)</t>
  </si>
  <si>
    <t>ΔΑΠΑΝΕΣ ΕΝΗΜΕΡΩΣΗΣ ΠΡΟΒΟΛΗΣ (**)</t>
  </si>
  <si>
    <t>(**) Η μελέτη για την έκδοση της οικοδομικής άδειας και οι λοιπές μελέτες για την εκτέλεση του έργου, καθώς και οι δαπάνες προβολής και προώθησης ανέρχονται σε ποσοστό έως το 12% του προτεινόμενου προϋπολογισμού της πράξης.  Για ειδικές κατηγορίες πράξεων και κατόπιν σχετικής τεκμηρίωσης το ανωτέρω ποσοστό μπορεί να διαφοροποιηθεί, μετά και από τη σύμφωνη γνώμη της ΕΥΕ ΠΑΑ.</t>
  </si>
  <si>
    <t>ΣΥΝΟΛΟ  ΔΑΠΑΝΩΝ ΑΠΕ</t>
  </si>
  <si>
    <t>ΣΥΝΟΛΟ ΔΑΠΑΝΩΝ ΦΑΚΕΛΟΥ ΚΑΙ ΤΕΧ ΥΠΟΣΤ</t>
  </si>
  <si>
    <t>ΣΥΝΟΛΟ ΔΑΠΑΝΩΝ ΕΝΗΜΕΡΩΣΗΣ</t>
  </si>
  <si>
    <t>ΣΥΝΟΛΟ ΠΟΛΙΤΙΣΤΙΚΩΝ ΔΡΩΜΕΝΩΝ</t>
  </si>
  <si>
    <t>ΣΥΝΟΛΟ ΔΑΠΑΝΩΝ ΜΕΛΕΤΩΝ</t>
  </si>
  <si>
    <t>ΕΞΟΠΛΙΣΜΟΣ ΓΡΑΦΕΙΟΥ</t>
  </si>
  <si>
    <t>ΟΠΤΙΑΚΟΥΣΤΙΚΑ ΜΕΣΑ</t>
  </si>
  <si>
    <t>Υποσύνολο Εξοπλισμού Γραφείου</t>
  </si>
  <si>
    <t>Υποσύνολο Οπτιακουστικά Μέσα</t>
  </si>
  <si>
    <t>Δημιουργία Ιστοσελίδας</t>
  </si>
  <si>
    <t>Δαπάνες προβολής  ………... (προσδιορίστε)</t>
  </si>
  <si>
    <t>Ανάπτυξη λογισμικού  …….…... (προσδιορίστε)</t>
  </si>
  <si>
    <t>ΣΥΝΟΛΟ  ΔΑΠΑΝΩΝ ΑΓΟΡΑΣ ΑΥΤΟΚΙΝΗΤΟΥ</t>
  </si>
  <si>
    <t>L41.05</t>
  </si>
  <si>
    <t>ΔΑΠΑΝΗ ΑΓΟΡΑΣ ΑΥΤΟΚΙΝΗΤΟΥ</t>
  </si>
  <si>
    <t>L41.09</t>
  </si>
  <si>
    <t>ΣΥΝΟΛΟ  ΔΑΠΑΝΩΝ ΓΙΑ ΑΠΟΚΤΗΣΗ ΓΗΣ</t>
  </si>
  <si>
    <t>Μελέτες για έκδοση οικοδομικής αδείας</t>
  </si>
  <si>
    <t>Μελέτες εφαρμογής και πιστοποίησης συστημάτων ποιότητας</t>
  </si>
  <si>
    <t>.........</t>
  </si>
  <si>
    <t>ΆΛΛΟΣ ΕΞΟΠΛΙΣΜΟΣ</t>
  </si>
  <si>
    <t>Υποσύνολο Άλλος Εξοπλισμός</t>
  </si>
  <si>
    <t>Άλλες μελέτες …............ (προσδιορίστε)</t>
  </si>
  <si>
    <t>ΔΑΠΑΝΕΣ ΠΡΟΒΟΛΗΣ</t>
  </si>
  <si>
    <t>Υποσύνολο Δαπάνες Προβολής</t>
  </si>
  <si>
    <t>ΜΙΣΘΩΣΗ ΧΩΡΟΥ ΚΑΙ ΕΞΟΠΛΙΣΜΟΥ ΚΑΙ ΟΠΤΙΑΚΟΥΣΤΙΚΩΝ ΜΕΣΩΝ</t>
  </si>
  <si>
    <t>Υποσύνολο Μίσθωση Χώρου και Εξοπλισμου και Οπτικακουστικών Μέσω</t>
  </si>
  <si>
    <t>ΠΑΡΑΓΩΓΗ ΥΛΙΚΟΥ ΚΑΤΑΓΡΑΦΗΣ ΤΗΣ ΕΚΔΗΛΩΣΗΣ</t>
  </si>
  <si>
    <t>Υποσύνολο Παραγωγή υλικού καταγραφής της εκδήλωσης</t>
  </si>
  <si>
    <t>ΛΟΙΠΕΣ ΔΑΠΑΝΕΣ ΟΡΓΑΝΩΣΗΣ ΠΟΛΙΤΙΣΤΙΚΩΝ ΔΡΩΜΕΝΩΝ</t>
  </si>
  <si>
    <t>Υποσύνολο Λοιπές δαπάνες οργάνωσης πολιτιστικών δρώμενων</t>
  </si>
  <si>
    <t>ΌΧΙ</t>
  </si>
  <si>
    <t>Συμβατικού τύπου</t>
  </si>
  <si>
    <r>
      <rPr>
        <b/>
        <sz val="11"/>
        <color rgb="FFFF0000"/>
        <rFont val="Calibri"/>
        <family val="2"/>
        <charset val="161"/>
        <scheme val="minor"/>
      </rPr>
      <t>Προσοχή</t>
    </r>
    <r>
      <rPr>
        <sz val="11"/>
        <color rgb="FFFF0000"/>
        <rFont val="Calibri"/>
        <family val="2"/>
        <charset val="161"/>
        <scheme val="minor"/>
      </rPr>
      <t xml:space="preserve"> σημειώνεται ότι :
-</t>
    </r>
    <r>
      <rPr>
        <b/>
        <sz val="11"/>
        <color rgb="FFFF0000"/>
        <rFont val="Calibri"/>
        <family val="2"/>
        <charset val="161"/>
        <scheme val="minor"/>
      </rPr>
      <t xml:space="preserve"> Για νέες κατασκευές επιλέγετε υποχρεωτικά:"Συμβατικού τύπου"</t>
    </r>
    <r>
      <rPr>
        <sz val="11"/>
        <color rgb="FFFF0000"/>
        <rFont val="Calibri"/>
        <family val="2"/>
        <charset val="161"/>
        <scheme val="minor"/>
      </rPr>
      <t xml:space="preserve">
-σε περίπτωση Μεταλλικού σκελετού , δεν επιτρέπεται η επιλογή "Διατηρητέα"</t>
    </r>
  </si>
  <si>
    <t xml:space="preserve">Περιγραφή εργασιών που δεν εμπίπτουν στην παραπάνω περίπτωση. </t>
  </si>
  <si>
    <t>ΣΥΝΟΛΟ ΚΤΗΡΙΑΚΩΝ &amp; ΕΡΓΩΝ ΥΠΟΔΟΜΗΣ ΚΑΙ ΠΕΡΙΒΑΛΛΟΝΤΟΣ ΧΩΡΟΥ</t>
  </si>
  <si>
    <t>ΣΥΝΟΛΟ ΜΗΧΑΝΟΛΟΓΙΚΟΥ ΕΞΟΠΛΙΣΜΟΥ</t>
  </si>
  <si>
    <t>Είναι επιλέξιμες οι δαπάνες για την απόκτηση των απαραίτητων για την πράξη εδαφικών εκτάσεων, εφ’ όσον πληρούνται σωρευτικά οι ακόλουθοι όροι:
α) Η αξία της εδαφικής έκτασης πιστοποιείται από την αντικειμενική αξία της εδαφικής έκτασης, όπως αυτή προσδιορίζεται κατά περίπτωση από την Αρμόδια Αρχή.
β) Η έκταση δεν ανήκει στο δημόσιο ή σε νομικό πρόσωπο του ευρύτερου δημόσιου τομέα.
γ) Η επιλέξιμη, για συνεισφορά από το ΕΓΤΑΑ, δαπάνη για αγορά μη οικοδομημένης και οικοδομημένης γης δεν υπερβαίνει το 10% των συνολικών επιλέξιμων δαπανών για την οικεία πράξη.
Σε περίπτωση απαλλοτριώσεων εφαρμόζονται οι όροι που αναφέρονται στις ανωτέρω περ. (α), (β) και (γ). Ως δαπάνη αγοράς νοείται η τιμή της αναγκαστικής απαλλοτρίωσης, η οποία καθορίζεται από τα αρμόδια δικαστήρια.</t>
  </si>
  <si>
    <t>Επιλέξιμη δαπάνη είναι η αγορά οχημάτων που αφορούν πράξεις κοινωνικού και περιβαλλοντικού χαρακτήρα, με βάση τον τύπο και τη διαμόρφωση του οχήματος.</t>
  </si>
  <si>
    <t>.- Για δυνητικούς δικαιούχους οι οποίοι ακολουθούν διαδικασίες δημοσίων συμβάσεων για την ανάθεση των έργων, οι συγκεκριμένες δαπάνες, είναι επιλέξιμες μόνο στην περίπτωση που δεν διαθέτουν τεχνική επάρκεια.
- Το σύνολο της κατηγορίας δαπάνης δεν θα πρέπει να υπερβαίνει τις 4.000€ πλέον ΦΠΑ. 
- Δεν απαιτούνται προσφορές για την τεκμηρίωση του εύλογου κόστους για την συγκεκριμένη κατηγορία δαπάνης</t>
  </si>
  <si>
    <t>διαμορφώνεται ανάλογα με την προτεινόμενη πρόταση</t>
  </si>
  <si>
    <t>ΤΙΜΗ ΜΟΝΑΔΑΣ *</t>
  </si>
  <si>
    <t>…...</t>
  </si>
  <si>
    <t>Τιμές απλοποιημένου κόστους, και σύμφωνα με το διάγραμμα κάλυψης που υποβάλλεται με την αίτηση στήριξης.  **</t>
  </si>
  <si>
    <t>** Οι εργασίες που περιλαμβάνονται στις συγκεκριμένες δαπάνες, αποτυπώνονται στο Πίνακα της σελίδας 3, του Οδηγού Απλοποιημένου Κόστους Κτιριακών Καασκευών.</t>
  </si>
  <si>
    <r>
      <t>Κατηγορίες εργασιώ</t>
    </r>
    <r>
      <rPr>
        <sz val="11"/>
        <color theme="1"/>
        <rFont val="Calibri"/>
        <family val="2"/>
        <charset val="161"/>
      </rPr>
      <t xml:space="preserve">ν </t>
    </r>
    <r>
      <rPr>
        <b/>
        <sz val="11"/>
        <color theme="1"/>
        <rFont val="Calibri"/>
        <family val="2"/>
        <charset val="161"/>
      </rPr>
      <t>με σκελετό</t>
    </r>
    <r>
      <rPr>
        <b/>
        <sz val="11"/>
        <color rgb="FFFF0000"/>
        <rFont val="Calibri"/>
        <family val="2"/>
        <charset val="161"/>
      </rPr>
      <t xml:space="preserve"> ΟΠΛΙΣΜΕΝΟΥ ΣΚΥΡΟΔΕΜΑΤΟΣ</t>
    </r>
  </si>
  <si>
    <r>
      <t xml:space="preserve">Κατηγορίες εργασιών με </t>
    </r>
    <r>
      <rPr>
        <b/>
        <sz val="11"/>
        <color rgb="FFFF0000"/>
        <rFont val="Calibri"/>
        <family val="2"/>
        <charset val="161"/>
      </rPr>
      <t>ΜΕΤΑΛΙΚΟ ΣΚΕΛΕΤΟ</t>
    </r>
  </si>
  <si>
    <t>ΚΤΙΡΙΑΚΕΣ ΕΓΚΑΤΑΣΤΑΣΕΙΣ &amp; ΕΡΓΑ ΥΠΟΔΟΜΗΣ</t>
  </si>
  <si>
    <t xml:space="preserve">ΔΑΠΑΝΕΣ ΠΕΡΙΒΑΛΛΟΝΤΟΣ ΧΩΡΟΥ </t>
  </si>
  <si>
    <r>
      <rPr>
        <b/>
        <sz val="11"/>
        <color theme="1"/>
        <rFont val="Calibri"/>
        <family val="2"/>
        <charset val="161"/>
        <scheme val="minor"/>
      </rPr>
      <t>Όταν οι εργασίες περιλαμβάνουν:</t>
    </r>
    <r>
      <rPr>
        <sz val="11"/>
        <color theme="1"/>
        <rFont val="Calibri"/>
        <family val="2"/>
        <charset val="161"/>
        <scheme val="minor"/>
      </rPr>
      <t xml:space="preserve"> </t>
    </r>
    <r>
      <rPr>
        <u/>
        <sz val="11"/>
        <color theme="1"/>
        <rFont val="Calibri"/>
        <family val="2"/>
        <charset val="161"/>
        <scheme val="minor"/>
      </rPr>
      <t>Χωματουργικά - έργα πρασίνου, εξωτερικό φωτισμό, εσωτερική του οικοπέδου απορροή υδάτων, παιδική χαρά, γήπεδο και περίφραξη του οικοπέδου,</t>
    </r>
    <r>
      <rPr>
        <sz val="11"/>
        <color theme="1"/>
        <rFont val="Calibri"/>
        <family val="2"/>
        <charset val="161"/>
        <scheme val="minor"/>
      </rPr>
      <t xml:space="preserve"> </t>
    </r>
    <r>
      <rPr>
        <b/>
        <sz val="11"/>
        <color theme="1"/>
        <rFont val="Calibri"/>
        <family val="2"/>
        <charset val="161"/>
        <scheme val="minor"/>
      </rPr>
      <t>δίδεται τιμή 100€ Χ Εμβαδόν Ακάλυπτου Περιβάλλοντος Χώρου (ΕΑΠΧ) (= Εμβαδόν Οικοπέδου - Πραγματοποιούμενη κάλυψη κτιρίων)</t>
    </r>
  </si>
  <si>
    <t>Δίδονται τιμές απλοποιημένου κόστους</t>
  </si>
  <si>
    <t>ΤΙΜΗ</t>
  </si>
  <si>
    <t>Πυροπροστασία (τιμή = (40€ ανά τ.μ. δόμησης)</t>
  </si>
  <si>
    <t>Κλιματισμός - θέρμανση (τιμή = (700BTU*0,1€) ανά εμβαδόν κλιματ.επιφ.)</t>
  </si>
  <si>
    <t>Υποσταθμός μέσης τάσης (τιμή = 90€ ανά KVA)</t>
  </si>
  <si>
    <t>Είναι το ΦΠΑ επιλέξιμο ;</t>
  </si>
  <si>
    <t>ΝΑΙ</t>
  </si>
  <si>
    <t>Αιτούμενο Επιλέξιμο Συνολικό Κόστος (€)</t>
  </si>
  <si>
    <t>Επιλέξιμη αιτούμενη Δημόσια Δαπάνη (€)</t>
  </si>
  <si>
    <t>Εφιστούμε την προσοχή στην συμπλήρωση των παρακάτω πινάκων. 
ΣΥΜΠΛΗΡΩΝΕΤΑΙ ΤΟ ΠΟΣΟΣΤΟ ΤΗΣ ΕΚΤΕΛΕΣΗΣ ΤΗΣ ΣΥΓΚΕΚΡΙΜΕΝΗΣ ΕΡΓΑΣΙΑΣ 
(αποτυπώστε το ποσοστό της συγκεκριμένης εργασίας ή μηδενίστε το προσυμπληρωμένο 100% σε περίπτωση που η συγκεκριμένη εργασία δεν προβλέπεται στην πρότασή σας)</t>
  </si>
  <si>
    <t>Προσοχή : Απαιτούνται προσφορές για την τεκμηρίωση του εύλογου κόστους, εκτός των περιπτώσεων που δίδονται τιμές απλοποιημένου κόστους</t>
  </si>
  <si>
    <t>* Σημειώνεται ότι η τιμές μονάδος που είναι προσυμπληρωμένες,  προκύπτουν μετά τον υπολογισμό απλοποιημένου κόστους.</t>
  </si>
  <si>
    <t>Δίδεται τιμή απλοποιημένου κόστους. 
Σημειώνεται ότι σε περίπτωση που οι εργασίες καταλαμβάνουν μικρότερη επιφάνεια ακάλυπτου περιβάλλοντος χώρου, τότε στην ΠΟΣΟΤΗΤΑ αναγράφονται τα τ.μ. της εν λόγω μικρότερης επιφάνειας</t>
  </si>
  <si>
    <t>Προσοχή : Απαιτούνται προσφορές για την τεκμηρίωση του εύλογου κόστους</t>
  </si>
  <si>
    <t>Διευκρινίζεται ότι ο ΦΠΑ είναι επιλέξιμη δαπάνη, εκτός των περιπτώσεων που είναι ανακτήσιμος σύμφωνα με τα στοιχεία TAXISNET</t>
  </si>
  <si>
    <r>
      <t>Δ.5.1 ΠΙΝΑΚΑΣ ΑΝΑΛΥΣΗΣ ΚΟΣΤΟΥΣ ΤΗΣ ΠΡΟΤΑΣΗΣ – ΧΡΟΝΟΔΙΑΓΡΑΜΜΑ
 (</t>
    </r>
    <r>
      <rPr>
        <b/>
        <sz val="11"/>
        <color rgb="FFFF0000"/>
        <rFont val="Calibri"/>
        <family val="2"/>
        <charset val="161"/>
      </rPr>
      <t>Ο προυπολογισμός συμπληρώνεται αυτόματα από τους αναλυτικούς πίνακες που ακολουθούν. Απαιτείται η συμπλήρωση μόνο των πεδίων με κίτρινη σκίαση</t>
    </r>
    <r>
      <rPr>
        <b/>
        <sz val="11"/>
        <color rgb="FF000000"/>
        <rFont val="Calibri"/>
        <family val="2"/>
        <charset val="161"/>
      </rPr>
      <t>)</t>
    </r>
  </si>
  <si>
    <t>.</t>
  </si>
  <si>
    <t>…....</t>
  </si>
  <si>
    <t>Στο παρόν φύλλο συμπληρώνονται ΜΕ ΠΡΟΣΟΧΗ, ΥΠΟΧΡΕΩΤΙΚΑ μόνο τα κελιά με κίκτρινη σκίαση, για τον υπολογισμό του απλοποιημένου κόστους κτηριακών εγκαταστάσεων στο επόμενο φύλλο</t>
  </si>
  <si>
    <t>(***) Η επιλέξιμη για συνεισφορά από το ΕΓΤΑΑ, δαπάνη για αγορά μη οικοδομημένης και οικοδομημένης γης δεν υπερβαίνει το 10% των συνολικών επιλέξιμων δαπανών για την οικεία πράξη.</t>
  </si>
  <si>
    <t>ΔΑΠΑΝΕΣ ΓΙΑ ΑΠΟΚΤΗΣΗ ΓΗΣ(***)</t>
  </si>
  <si>
    <t>Τ.Κ. 2026 :</t>
  </si>
  <si>
    <t>ΟΜΑΔΑ ΤΟΠΙΚΗΣ ΔΡΑΣΗΣ: ΑΝΑΠΤΥΞΙΑΚΗ ΛΗΜΝΟΥ ΑΕ - ΑΝΑΠΤΥΞΙΑΚΗ ΑΝΩΝΥΜΗ ΕΤΑΙΡΕΙΑ ΟΤΑ</t>
  </si>
  <si>
    <t>Τιμές Περιοχής ΙΙΙ</t>
  </si>
  <si>
    <t>Μελέτες του έργου που δεν συντάχθηκαν από τους εκάστοτε ΟΤΑ λόγω μη τεχνικής επάρκειας</t>
  </si>
  <si>
    <t xml:space="preserve">L41.05 ΔΑΠΑΝΗ ΑΓΟΡΑΣ ΑΥΤΟΚΙΝΗΤΟΥ
(Μπορεί να συμπληρωθεί μόνο για πράξεις της υπο-παρεμβασης
Π3-77-4.1-3.1  "Ενίσχυση βασικών υπηρεσιών για την εξυπηρέτηση του τοπικού πληθυσμού (παιδικοί σταθμοί, χώροι άθλησης, πολιτιστικά κέντρα κλπ)." </t>
  </si>
  <si>
    <t>Δημιουργία ντοκιμαντέρ</t>
  </si>
  <si>
    <t>Έρευνες, καταγραφή πολιτιστικών, ιστορικών και λαογραφικών στοιχείων</t>
  </si>
  <si>
    <t>L41.01 ΚΤΙΡΙΑΚΕΣ ΕΓΚΑΤΑΣΤΑΣΕΙΣ ΚΑΙ ΕΡΓΑ ΥΠΟΔΟΜΗΣ ΚΑΙ ΠΕΡΙΒΑΛΛΟΝΤΟΣ ΧΩΡΟΥ
(Μπορεί να συμπληρωθεί μόνο για πράξεις των υπο-παρεμβάσεων :
Π3-77-4.1-3.1  "Ενίσχυση βασικών υπηρεσιών για την εξυπηρέτηση του τοπικού πληθυσμού (παιδικοί σταθμοί, χώροι άθλησης, πολιτιστικά κέντρα κλπ",
Π3-77-4.1-4.2 «Ενίσχυση υπηρεσιών και υποδομών αναψυχής, ανάπλασης, τουριστικών πληροφοριών και λοιπών υποδομών μικρής κλίμακας»,
Π3-77-4.1-5.2 «Ενίσχυση μελετών, υπηρεσιών και υποδομών που συνδέονται με τον πολιτισμό και την αποκατάσταση και αναβάθμιση της πολιτιστικής κληρονομιάς»,
Π3-77-4.1-6.1 «Έργα αναβάθμισης του φυσικού περιβάλλοντος με σκοπό την ανάδειξη αυτών».)</t>
  </si>
  <si>
    <t>Δαπάνες ενημέρωσης-προβολής  ………... (προσδιορίστε)</t>
  </si>
  <si>
    <t>Ημερίδες /εργαστήρια προβολής φυσικού περιβάλλοντος</t>
  </si>
  <si>
    <t>Μελέτη/καταγραφή στοιχείων του φυσικού περιβάλλοντος</t>
  </si>
  <si>
    <t>Προσοχή : Για την τεκμηρίωση του εύλογου κόστους της κάθε δαπάνης (όπου απαιτείται), ο υποψήφιος δικαιούχος προσκομίζει αποδεικτικά στοιχεία, σύμφωνα με τα οριζόμενα στον Οδηγό Υποβολής - Διοικητικού Ελέγχου Αιτήσεων Στήριξης στο σχετικό Κριτήριο επιλεξιμότητας</t>
  </si>
  <si>
    <t xml:space="preserve">                                                                    L41.02 ΜΗΧΑΝΟΛΟΓΙΚΟΣ ΕΞΟΠΛΙΣΜΟΣ
                                           (Μπορεί να συμπληρωθεί μόνο για πράξεις των υπο-παρεμβάσεων :
Π3-77-4.1-3.1  "Ενίσχυση βασικών υπηρεσιών για την εξυπηρέτηση του τοπικού πληθυσμού (παιδικοί σταθμοί, χώροι άθλησης, πολιτιστικά κέντρα κλπ)" ,
Π3-77-4.1-4.2 «Ενίσχυση υπηρεσιών και υποδομών αναψυχής, ανάπλασης, τουριστικών πληροφοριών και λοιπών υποδομών μικρής κλίμακας»,
Π3-77-4.1-5.2 «Ενίσχυση μελετών, υπηρεσιών και υποδομών που συνδέονται με τον πολιτισμό και την αποκατάσταση και αναβάθμιση της πολιτιστικής κληρονομιάς»,
Π3-77-4.1-6.1 «Έργα αναβάθμισης του φυσικού περιβάλλοντος με σκοπό την ανάδειξη αυτών»).</t>
  </si>
  <si>
    <t xml:space="preserve">                                                                                               L41.03 ΛΟΙΠΟΣ ΕΞΟΠΛΙΣΜΟΣ
                                                              (Μπορεί να συμπληρωθεί για πράξεις των υπο-παρεμβάσεων :
Π3-77-4.1-3.1  "Ενίσχυση βασικών υπηρεσιών για την εξυπηρέτηση του τοπικού πληθυσμού (παιδικοί σταθμοί, χώροι άθλησης, πολιτιστικά κέντρα κλπ)",
Π3-77-4.1-4.2 «Ενίσχυση υπηρεσιών και υποδομών αναψυχής, ανάπλασης, τουριστικών πληροφοριών και λοιπών υποδομών μικρής κλίμακας»,
Π3-77-4.1-5.2 «Ενίσχυση μελετών, υπηρεσιών και υποδομών που συνδέονται με τον πολιτισμό και την αποκατάσταση και αναβάθμιση της πολιτιστικής κληρονομιάς»,
Π3-77-4.1-6.1 «Έργα αναβάθμισης του φυσικού περιβάλλοντος με σκοπό την ανάδειξη αυτών».)</t>
  </si>
  <si>
    <t xml:space="preserve">                                                                                               L41.04 ΕΞΟΠΛΙΣΜΟΣ ΑΠΕ
                                                        (Μπορεί να συμπληρωθεί για πράξεις των υπο-παρεμβάσεων :
Π3-77-4.1-3.1  "Ενίσχυση βασικών υπηρεσιών για την εξυπηρέτηση του τοπικού πληθυσμού (παιδικοί σταθμοί, χώροι άθλησης, πολιτιστικά κέντρα κλπ)" ,
Π3-77-4.1-4.2 «Ενίσχυση υπηρεσιών και υποδομών αναψυχής, ανάπλασης, τουριστικών πληροφοριών και λοιπών υποδομών μικρής κλίμακας»,
Π3-77-4.1-5.2 «Ενίσχυση μελετών, υπηρεσιών και υποδομών που συνδέονται με τον πολιτισμό και την αποκατάσταση και αναβάθμιση της πολιτιστικής κληρονομιάς»,
Π3-77-4.1-6.1 «Έργα αναβάθμισης του φυσικού περιβάλλοντος με σκοπό την ανάδειξη αυτών»).</t>
  </si>
  <si>
    <t xml:space="preserve">                                                                            L41.07 ΔΑΠΑΝΕΣ ΕΝΗΜΕΡΩΣΗΣ ΠΡΟΒΟΛΗΣ
                                                   (Μπορεί να συμπληρωθεί για πράξεις των υπο-παρεμβάσεων :
Π3-77-4.1-3.1  "Ενίσχυση βασικών υπηρεσιών για την εξυπηρέτηση του τοπικού πληθυσμού (παιδικοί σταθμοί, χώροι άθλησης, πολιτιστικά κέντρα κλπ)." ,
Π3-77-4.1-4.2 «Ενίσχυση υπηρεσιών και υποδομών αναψυχής, ανάπλασης, τουριστικών πληροφοριών και λοιπών υποδομών μικρής κλίμακας»,
Π3-77-4.1-5.2 «Ενίσχυση μελετών, υπηρεσιών και υποδομών που συνδέονται με τον πολιτισμό και την αποκατάσταση και αναβάθμιση της πολιτιστικής κληρονομιάς»,
Π3-77-4.1-6.1 «Έργα αναβάθμισης του φυσικού περιβάλλοντος με σκοπό την ανάδειξη αυτών»).</t>
  </si>
  <si>
    <t>ΔΑΠΑΝΕΣ ΥΠΟΠΑΡΕΜΒΑΣΗΣ Π3-77-4.1-3.1</t>
  </si>
  <si>
    <t>Δαπάνες ενημέρωσης - προβολής  ………... (προσδιορίστε)</t>
  </si>
  <si>
    <t>ΔΑΠΑΝΕΣ ΥΠΟΠΑΡΕΜΒΑΣΗΣ Π3-77-4.1-4.2</t>
  </si>
  <si>
    <t>ΔΑΠΑΝΕΣ ΥΠΟΠΑΡΕΜΒΑΣΗΣ Π3-77-4.1-5.2</t>
  </si>
  <si>
    <t>ΔΑΠΑΝΕΣ ΥΠΟΠΑΡΕΜΒΑΣΗΣ Π3-77-4.1-6.1</t>
  </si>
  <si>
    <t xml:space="preserve">                                                                L41.09 ΔΑΠΑΝΕΣ ΓΙΑ ΑΠΟΚΤΗΣΗ ΓΗΣ
                                              (Μπορεί να συμπληρωθεί για πράξεις των υπο-παρεμβάσεων 
Π3-77-4.1-3.1  "Ενίσχυση βασικών υπηρεσιών για την εξυπηρέτηση του τοπικού πληθυσμού (παιδικοί σταθμοί, χώροι άθλησης, πολιτιστικά κέντρα κλπ)." ,
Π3-77-4.1-4.2 «Ενίσχυση υπηρεσιών και υποδομών αναψυχής, ανάπλασης, τουριστικών πληροφοριών και λοιπών υποδομών μικρής κλίμακας»,
Π3-77-4.1-5.2, «Ενίσχυση μελετών, υπηρεσιών και υποδομών που συνδέονται με τον πολιτισμό και την αποκατάσταση και αναβάθμιση της πολιτιστικής κληρονομιάς»)</t>
  </si>
  <si>
    <t xml:space="preserve">                                  L41.10 ΜΕΛΕΤΕΣ ΓΙΑ ΤΗΝ ΕΚΔΟΣΗ ΟΙΚΟΔΟΜΙΚΗΣ ΑΔΕΙΑΣ ΚΑΙ ΛΟΙΠΕΣ ΜΕΛΕΤΕΣ ΓΙΑ ΤΗΝ ΕΚΤΕΛΕΣΗ ΤΟΥ ΕΡΓΟΥ
                                                                         (Μπορεί να συμπληρωθεί για πράξεις των υπο-παρεμβάσεων : 
Π3-77-4.1-3.1  "Ενίσχυση βασικών υπηρεσιών για την εξυπηρέτηση του τοπικού πληθυσμού (παιδικοί σταθμοί, χώροι άθλησης, πολιτιστικά κέντρα κλπ)."
Π3-77-4.1-4.2 «Ενίσχυση υπηρεσιών και υποδομών αναψυχής, ανάπλασης, τουριστικών πληροφοριών και λοιπών υποδομών μικρής κλίμακας»,
Π3-77-4.1-5.2 «Ενίσχυση μελετών, υπηρεσιών και υποδομών που συνδέονται με τον πολιτισμό και την αποκατάσταση και αναβάθμιση της πολιτιστικής κληρονομιάς»,
Π3-77-4.1-6.1 «Έργα αναβάθμισης του φυσικού περιβάλλοντος με σκοπό την ανάδειξη αυτών»).</t>
  </si>
  <si>
    <r>
      <t xml:space="preserve">              ΠΡΟΫΠΟΛΟΓΙΣΜΟΣ ΓΙΑ ΠΡΑΞΕΙΣ ΠΟΥ ΕΚΤΕΛΟΥΝΤΑΙ ΜΕ ΔΙΑΔΙΚΑΣΙΕΣ </t>
    </r>
    <r>
      <rPr>
        <b/>
        <u/>
        <sz val="12"/>
        <color rgb="FFFF0000"/>
        <rFont val="Calibri"/>
        <family val="2"/>
        <charset val="161"/>
        <scheme val="minor"/>
      </rPr>
      <t>ΕΚΤΟΣ</t>
    </r>
    <r>
      <rPr>
        <b/>
        <sz val="12"/>
        <color rgb="FFFF0000"/>
        <rFont val="Calibri"/>
        <family val="2"/>
        <charset val="161"/>
        <scheme val="minor"/>
      </rPr>
      <t xml:space="preserve"> ΔΗΜΟΣΙΑΣ ΣΥΜΒΑΣΗΣ 
( για Πράξεις που εκτελούνται με διαδικασίες δημόσιας σύμβασης,  συμπληρώνεται μόνο για τις κατηγορίες δαπάνης L41.06 &amp; L41.10 σε περίπτωση που δεν υπάρχει τεχνκή επάρκεια)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</si>
</sst>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i/>
      <sz val="9"/>
      <color theme="1"/>
      <name val="Calibri"/>
      <family val="2"/>
      <charset val="161"/>
    </font>
    <font>
      <b/>
      <sz val="10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b/>
      <sz val="10"/>
      <name val="Calibri"/>
      <family val="2"/>
      <charset val="161"/>
      <scheme val="minor"/>
    </font>
    <font>
      <sz val="10"/>
      <name val="Arial Greek"/>
      <charset val="161"/>
    </font>
    <font>
      <sz val="1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  <font>
      <i/>
      <sz val="11"/>
      <color rgb="FF00000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</font>
    <font>
      <b/>
      <sz val="11"/>
      <color rgb="FFFF0000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0"/>
      <color theme="1"/>
      <name val="Calibri"/>
      <family val="2"/>
      <charset val="161"/>
    </font>
    <font>
      <b/>
      <vertAlign val="superscript"/>
      <sz val="10"/>
      <color theme="1"/>
      <name val="Calibri"/>
      <family val="2"/>
      <charset val="161"/>
    </font>
    <font>
      <b/>
      <i/>
      <sz val="11"/>
      <color rgb="FF000000"/>
      <name val="Calibri"/>
      <family val="2"/>
      <charset val="161"/>
      <scheme val="minor"/>
    </font>
    <font>
      <b/>
      <sz val="11"/>
      <name val="Calibri"/>
      <family val="2"/>
      <charset val="161"/>
    </font>
    <font>
      <u/>
      <sz val="11"/>
      <color theme="1"/>
      <name val="Calibri"/>
      <family val="2"/>
      <charset val="161"/>
      <scheme val="minor"/>
    </font>
    <font>
      <b/>
      <i/>
      <sz val="9"/>
      <color theme="1"/>
      <name val="Calibri"/>
      <family val="2"/>
      <charset val="161"/>
    </font>
    <font>
      <b/>
      <sz val="12"/>
      <color rgb="FFFF0000"/>
      <name val="Calibri"/>
      <family val="2"/>
      <charset val="161"/>
      <scheme val="minor"/>
    </font>
    <font>
      <sz val="10"/>
      <color rgb="FFFF0000"/>
      <name val="Calibri"/>
      <family val="2"/>
      <charset val="161"/>
      <scheme val="minor"/>
    </font>
    <font>
      <b/>
      <u/>
      <sz val="12"/>
      <color rgb="FFFF0000"/>
      <name val="Calibri"/>
      <family val="2"/>
      <charset val="161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AE9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26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5" fillId="0" borderId="0" xfId="2" applyFont="1" applyAlignment="1">
      <alignment vertical="center"/>
    </xf>
    <xf numFmtId="0" fontId="15" fillId="0" borderId="0" xfId="2" applyFont="1" applyAlignment="1">
      <alignment vertical="center" wrapText="1"/>
    </xf>
    <xf numFmtId="0" fontId="0" fillId="0" borderId="0" xfId="0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5" borderId="19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10" fontId="2" fillId="0" borderId="4" xfId="1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0" fontId="2" fillId="0" borderId="2" xfId="1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7" borderId="1" xfId="0" applyFill="1" applyBorder="1" applyAlignment="1" applyProtection="1">
      <alignment horizontal="center" vertical="center"/>
      <protection locked="0"/>
    </xf>
    <xf numFmtId="0" fontId="2" fillId="7" borderId="1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" fillId="7" borderId="33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4" fontId="2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4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 wrapText="1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right" vertical="center" wrapText="1"/>
      <protection locked="0"/>
    </xf>
    <xf numFmtId="9" fontId="0" fillId="5" borderId="1" xfId="1" applyFont="1" applyFill="1" applyBorder="1" applyAlignment="1" applyProtection="1">
      <alignment horizontal="center" vertical="center"/>
      <protection hidden="1"/>
    </xf>
    <xf numFmtId="9" fontId="2" fillId="5" borderId="1" xfId="0" applyNumberFormat="1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4" fontId="1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vertical="center" wrapText="1"/>
      <protection locked="0"/>
    </xf>
    <xf numFmtId="0" fontId="20" fillId="4" borderId="34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26" fillId="4" borderId="34" xfId="0" applyFont="1" applyFill="1" applyBorder="1" applyAlignment="1" applyProtection="1">
      <alignment horizontal="center" vertical="center" wrapText="1"/>
      <protection locked="0"/>
    </xf>
    <xf numFmtId="4" fontId="2" fillId="4" borderId="35" xfId="0" applyNumberFormat="1" applyFont="1" applyFill="1" applyBorder="1" applyAlignment="1" applyProtection="1">
      <alignment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4" fontId="6" fillId="9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0" borderId="0" xfId="0" applyFont="1" applyAlignment="1">
      <alignment vertical="center" wrapText="1"/>
    </xf>
    <xf numFmtId="4" fontId="31" fillId="9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4" fontId="21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5" xfId="0" applyNumberFormat="1" applyFon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vertical="center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4" fontId="21" fillId="0" borderId="46" xfId="0" applyNumberFormat="1" applyFont="1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vertical="center"/>
      <protection locked="0"/>
    </xf>
    <xf numFmtId="4" fontId="18" fillId="0" borderId="1" xfId="0" applyNumberFormat="1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46" xfId="0" applyNumberFormat="1" applyBorder="1" applyAlignment="1" applyProtection="1">
      <alignment horizontal="center" vertical="center" wrapText="1"/>
      <protection locked="0"/>
    </xf>
    <xf numFmtId="4" fontId="2" fillId="3" borderId="50" xfId="0" applyNumberFormat="1" applyFont="1" applyFill="1" applyBorder="1" applyAlignment="1" applyProtection="1">
      <alignment horizontal="right" vertical="center" wrapText="1"/>
      <protection locked="0"/>
    </xf>
    <xf numFmtId="4" fontId="23" fillId="0" borderId="1" xfId="0" applyNumberFormat="1" applyFont="1" applyBorder="1" applyAlignment="1" applyProtection="1">
      <alignment horizontal="center" vertical="center" wrapText="1"/>
      <protection locked="0"/>
    </xf>
    <xf numFmtId="4" fontId="23" fillId="0" borderId="46" xfId="0" applyNumberFormat="1" applyFont="1" applyBorder="1" applyAlignment="1" applyProtection="1">
      <alignment horizontal="center" vertical="center" wrapText="1"/>
      <protection locked="0"/>
    </xf>
    <xf numFmtId="4" fontId="23" fillId="0" borderId="13" xfId="0" applyNumberFormat="1" applyFont="1" applyBorder="1" applyAlignment="1" applyProtection="1">
      <alignment horizontal="center" vertical="center" wrapText="1"/>
      <protection locked="0"/>
    </xf>
    <xf numFmtId="0" fontId="6" fillId="3" borderId="51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left" vertical="center" wrapText="1"/>
    </xf>
    <xf numFmtId="4" fontId="6" fillId="3" borderId="49" xfId="0" applyNumberFormat="1" applyFont="1" applyFill="1" applyBorder="1" applyAlignment="1" applyProtection="1">
      <alignment horizontal="center" vertical="center" wrapText="1"/>
      <protection hidden="1"/>
    </xf>
    <xf numFmtId="9" fontId="6" fillId="3" borderId="18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>
      <alignment horizontal="center" vertical="center" wrapText="1"/>
    </xf>
    <xf numFmtId="10" fontId="4" fillId="9" borderId="37" xfId="1" applyNumberFormat="1" applyFont="1" applyFill="1" applyBorder="1" applyAlignment="1" applyProtection="1">
      <alignment horizontal="right" vertical="center" wrapText="1"/>
      <protection hidden="1"/>
    </xf>
    <xf numFmtId="0" fontId="4" fillId="0" borderId="1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left" vertical="center" wrapText="1"/>
    </xf>
    <xf numFmtId="4" fontId="6" fillId="9" borderId="38" xfId="0" applyNumberFormat="1" applyFont="1" applyFill="1" applyBorder="1" applyAlignment="1" applyProtection="1">
      <alignment horizontal="center" vertical="center" wrapText="1"/>
      <protection hidden="1"/>
    </xf>
    <xf numFmtId="10" fontId="4" fillId="9" borderId="39" xfId="1" applyNumberFormat="1" applyFont="1" applyFill="1" applyBorder="1" applyAlignment="1" applyProtection="1">
      <alignment horizontal="right" vertical="center" wrapText="1"/>
      <protection hidden="1"/>
    </xf>
    <xf numFmtId="0" fontId="0" fillId="0" borderId="35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right" vertic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" fontId="23" fillId="5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13" borderId="0" xfId="0" applyFill="1" applyAlignment="1">
      <alignment vertical="center"/>
    </xf>
    <xf numFmtId="0" fontId="0" fillId="13" borderId="0" xfId="0" applyFill="1" applyAlignment="1">
      <alignment horizontal="left" vertical="center"/>
    </xf>
    <xf numFmtId="0" fontId="4" fillId="0" borderId="11" xfId="0" applyFont="1" applyBorder="1" applyAlignment="1" applyProtection="1">
      <alignment horizontal="center" wrapText="1"/>
      <protection locked="0"/>
    </xf>
    <xf numFmtId="0" fontId="4" fillId="0" borderId="38" xfId="0" applyFont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0" fontId="12" fillId="3" borderId="12" xfId="0" applyFont="1" applyFill="1" applyBorder="1" applyAlignment="1" applyProtection="1">
      <alignment vertical="center" wrapText="1"/>
      <protection locked="0"/>
    </xf>
    <xf numFmtId="0" fontId="2" fillId="3" borderId="12" xfId="0" applyFont="1" applyFill="1" applyBorder="1" applyAlignment="1" applyProtection="1">
      <alignment horizontal="right" vertical="center" wrapText="1"/>
      <protection locked="0"/>
    </xf>
    <xf numFmtId="4" fontId="2" fillId="3" borderId="12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54" xfId="2" applyFont="1" applyBorder="1" applyAlignment="1">
      <alignment vertical="center" wrapText="1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4" fillId="7" borderId="33" xfId="0" applyFont="1" applyFill="1" applyBorder="1" applyAlignment="1" applyProtection="1">
      <alignment horizontal="left" vertical="top" wrapText="1"/>
      <protection locked="0"/>
    </xf>
    <xf numFmtId="0" fontId="4" fillId="7" borderId="18" xfId="0" applyFont="1" applyFill="1" applyBorder="1" applyAlignment="1" applyProtection="1">
      <alignment horizontal="left" vertical="top" wrapText="1"/>
      <protection locked="0"/>
    </xf>
    <xf numFmtId="0" fontId="5" fillId="7" borderId="6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28" fillId="3" borderId="5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3" fillId="9" borderId="36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6" borderId="0" xfId="0" applyFont="1" applyFill="1" applyAlignment="1">
      <alignment horizontal="center" vertical="center" wrapText="1"/>
    </xf>
    <xf numFmtId="0" fontId="34" fillId="6" borderId="0" xfId="0" applyFont="1" applyFill="1" applyAlignment="1">
      <alignment horizontal="left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7" borderId="3" xfId="2" applyFont="1" applyFill="1" applyBorder="1" applyAlignment="1" applyProtection="1">
      <alignment horizontal="center" vertical="center" wrapText="1"/>
      <protection locked="0"/>
    </xf>
    <xf numFmtId="0" fontId="13" fillId="7" borderId="4" xfId="2" applyFont="1" applyFill="1" applyBorder="1" applyAlignment="1" applyProtection="1">
      <alignment horizontal="center" vertical="center" wrapText="1"/>
      <protection locked="0"/>
    </xf>
    <xf numFmtId="0" fontId="13" fillId="7" borderId="27" xfId="2" applyFont="1" applyFill="1" applyBorder="1" applyAlignment="1" applyProtection="1">
      <alignment horizontal="center" vertical="center" wrapText="1"/>
      <protection locked="0"/>
    </xf>
    <xf numFmtId="0" fontId="13" fillId="7" borderId="15" xfId="2" applyFont="1" applyFill="1" applyBorder="1" applyAlignment="1" applyProtection="1">
      <alignment horizontal="left" vertical="center" wrapText="1"/>
      <protection locked="0"/>
    </xf>
    <xf numFmtId="0" fontId="13" fillId="7" borderId="25" xfId="2" applyFont="1" applyFill="1" applyBorder="1" applyAlignment="1" applyProtection="1">
      <alignment horizontal="left" vertical="center" wrapText="1"/>
      <protection locked="0"/>
    </xf>
    <xf numFmtId="0" fontId="13" fillId="7" borderId="29" xfId="2" applyFont="1" applyFill="1" applyBorder="1" applyAlignment="1" applyProtection="1">
      <alignment horizontal="left" vertical="center" wrapText="1"/>
      <protection locked="0"/>
    </xf>
    <xf numFmtId="0" fontId="13" fillId="7" borderId="14" xfId="2" applyFont="1" applyFill="1" applyBorder="1" applyAlignment="1" applyProtection="1">
      <alignment horizontal="left" vertical="center" wrapText="1"/>
      <protection locked="0"/>
    </xf>
    <xf numFmtId="0" fontId="13" fillId="7" borderId="28" xfId="2" applyFont="1" applyFill="1" applyBorder="1" applyAlignment="1" applyProtection="1">
      <alignment horizontal="left" vertical="center" wrapText="1"/>
      <protection locked="0"/>
    </xf>
    <xf numFmtId="0" fontId="13" fillId="7" borderId="30" xfId="2" applyFont="1" applyFill="1" applyBorder="1" applyAlignment="1" applyProtection="1">
      <alignment horizontal="left" vertical="center" wrapText="1"/>
      <protection locked="0"/>
    </xf>
    <xf numFmtId="0" fontId="13" fillId="0" borderId="9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7" borderId="3" xfId="2" applyFont="1" applyFill="1" applyBorder="1" applyAlignment="1" applyProtection="1">
      <alignment horizontal="left" vertical="center" wrapText="1"/>
      <protection locked="0"/>
    </xf>
    <xf numFmtId="0" fontId="13" fillId="7" borderId="4" xfId="2" applyFont="1" applyFill="1" applyBorder="1" applyAlignment="1" applyProtection="1">
      <alignment horizontal="left" vertical="center" wrapText="1"/>
      <protection locked="0"/>
    </xf>
    <xf numFmtId="0" fontId="13" fillId="7" borderId="27" xfId="2" applyFont="1" applyFill="1" applyBorder="1" applyAlignment="1" applyProtection="1">
      <alignment horizontal="left" vertical="center" wrapText="1"/>
      <protection locked="0"/>
    </xf>
    <xf numFmtId="0" fontId="6" fillId="7" borderId="33" xfId="0" applyFont="1" applyFill="1" applyBorder="1" applyAlignment="1" applyProtection="1">
      <alignment horizontal="left" vertical="top" wrapText="1"/>
      <protection locked="0"/>
    </xf>
    <xf numFmtId="0" fontId="6" fillId="7" borderId="18" xfId="0" applyFont="1" applyFill="1" applyBorder="1" applyAlignment="1" applyProtection="1">
      <alignment horizontal="left" vertical="top" wrapText="1"/>
      <protection locked="0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5" fillId="7" borderId="0" xfId="0" applyFont="1" applyFill="1" applyAlignment="1">
      <alignment horizontal="left" vertical="center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33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 wrapText="1"/>
    </xf>
    <xf numFmtId="0" fontId="25" fillId="12" borderId="2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2" fillId="5" borderId="1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54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44" xfId="0" applyFont="1" applyBorder="1" applyAlignment="1">
      <alignment horizontal="left" vertical="center" wrapText="1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30" fillId="10" borderId="5" xfId="0" applyFont="1" applyFill="1" applyBorder="1" applyAlignment="1" applyProtection="1">
      <alignment horizontal="center" vertical="center" wrapText="1"/>
      <protection locked="0"/>
    </xf>
    <xf numFmtId="0" fontId="30" fillId="10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0" fontId="19" fillId="0" borderId="4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horizontal="left" vertical="center" wrapText="1"/>
      <protection locked="0"/>
    </xf>
    <xf numFmtId="0" fontId="2" fillId="7" borderId="1" xfId="0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0" fontId="19" fillId="0" borderId="3" xfId="0" applyFont="1" applyBorder="1" applyAlignment="1" applyProtection="1">
      <alignment horizontal="left" vertical="top" wrapText="1"/>
      <protection locked="0"/>
    </xf>
    <xf numFmtId="0" fontId="19" fillId="0" borderId="4" xfId="0" applyFont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vertical="center" wrapText="1"/>
    </xf>
    <xf numFmtId="4" fontId="0" fillId="0" borderId="1" xfId="0" applyNumberFormat="1" applyBorder="1" applyAlignment="1" applyProtection="1">
      <alignment horizontal="right" vertical="center" wrapText="1"/>
    </xf>
    <xf numFmtId="4" fontId="2" fillId="0" borderId="38" xfId="0" applyNumberFormat="1" applyFont="1" applyBorder="1" applyAlignment="1" applyProtection="1">
      <alignment vertic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4" fontId="0" fillId="0" borderId="38" xfId="0" applyNumberFormat="1" applyBorder="1" applyAlignment="1" applyProtection="1">
      <alignment vertical="center" wrapText="1"/>
    </xf>
    <xf numFmtId="4" fontId="0" fillId="0" borderId="38" xfId="0" applyNumberFormat="1" applyBorder="1" applyAlignment="1" applyProtection="1">
      <alignment horizontal="right" vertical="center" wrapText="1"/>
    </xf>
    <xf numFmtId="4" fontId="2" fillId="3" borderId="12" xfId="0" applyNumberFormat="1" applyFont="1" applyFill="1" applyBorder="1" applyAlignment="1" applyProtection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</xf>
    <xf numFmtId="4" fontId="2" fillId="4" borderId="34" xfId="0" applyNumberFormat="1" applyFont="1" applyFill="1" applyBorder="1" applyAlignment="1" applyProtection="1">
      <alignment vertical="center" wrapText="1"/>
    </xf>
    <xf numFmtId="4" fontId="0" fillId="0" borderId="1" xfId="0" applyNumberFormat="1" applyBorder="1" applyAlignment="1" applyProtection="1">
      <alignment vertical="center"/>
    </xf>
    <xf numFmtId="4" fontId="0" fillId="0" borderId="46" xfId="0" applyNumberFormat="1" applyBorder="1" applyAlignment="1" applyProtection="1">
      <alignment vertical="center" wrapText="1"/>
    </xf>
    <xf numFmtId="4" fontId="0" fillId="0" borderId="46" xfId="0" applyNumberFormat="1" applyBorder="1" applyAlignment="1" applyProtection="1">
      <alignment vertical="center"/>
    </xf>
    <xf numFmtId="4" fontId="0" fillId="0" borderId="5" xfId="0" applyNumberFormat="1" applyBorder="1" applyAlignment="1" applyProtection="1">
      <alignment vertical="center" wrapText="1"/>
    </xf>
    <xf numFmtId="4" fontId="0" fillId="0" borderId="5" xfId="0" applyNumberFormat="1" applyBorder="1" applyAlignment="1" applyProtection="1">
      <alignment vertical="center"/>
    </xf>
    <xf numFmtId="4" fontId="2" fillId="3" borderId="49" xfId="0" applyNumberFormat="1" applyFont="1" applyFill="1" applyBorder="1" applyAlignment="1" applyProtection="1">
      <alignment horizontal="right" vertical="center" wrapText="1"/>
    </xf>
    <xf numFmtId="4" fontId="23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41" xfId="0" applyBorder="1" applyAlignment="1" applyProtection="1">
      <alignment horizontal="left" vertical="center" wrapText="1"/>
    </xf>
    <xf numFmtId="0" fontId="0" fillId="0" borderId="42" xfId="0" applyBorder="1" applyAlignment="1" applyProtection="1">
      <alignment horizontal="left" vertical="center" wrapText="1"/>
    </xf>
    <xf numFmtId="0" fontId="0" fillId="0" borderId="43" xfId="0" applyBorder="1" applyAlignment="1" applyProtection="1">
      <alignment horizontal="left" vertical="center" wrapText="1"/>
    </xf>
    <xf numFmtId="0" fontId="0" fillId="0" borderId="44" xfId="0" applyBorder="1" applyAlignment="1" applyProtection="1">
      <alignment horizontal="left" vertical="center" wrapText="1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vertical="center" wrapText="1"/>
    </xf>
    <xf numFmtId="0" fontId="0" fillId="0" borderId="1" xfId="0" applyBorder="1" applyAlignment="1" applyProtection="1">
      <alignment horizontal="left" vertical="center" wrapText="1"/>
    </xf>
    <xf numFmtId="4" fontId="4" fillId="9" borderId="1" xfId="0" applyNumberFormat="1" applyFont="1" applyFill="1" applyBorder="1" applyAlignment="1" applyProtection="1">
      <alignment horizontal="center" vertical="center" wrapText="1"/>
      <protection hidden="1"/>
    </xf>
    <xf numFmtId="4" fontId="4" fillId="9" borderId="38" xfId="0" applyNumberFormat="1" applyFont="1" applyFill="1" applyBorder="1" applyAlignment="1" applyProtection="1">
      <alignment horizontal="center" vertical="center" wrapText="1"/>
      <protection hidden="1"/>
    </xf>
    <xf numFmtId="4" fontId="6" fillId="3" borderId="49" xfId="0" applyNumberFormat="1" applyFont="1" applyFill="1" applyBorder="1" applyAlignment="1" applyProtection="1">
      <alignment horizontal="center" vertical="center"/>
      <protection hidden="1"/>
    </xf>
    <xf numFmtId="4" fontId="6" fillId="3" borderId="50" xfId="0" applyNumberFormat="1" applyFont="1" applyFill="1" applyBorder="1" applyAlignment="1" applyProtection="1">
      <alignment horizontal="center" vertical="center"/>
      <protection hidden="1"/>
    </xf>
    <xf numFmtId="10" fontId="10" fillId="5" borderId="1" xfId="1" applyNumberFormat="1" applyFont="1" applyFill="1" applyBorder="1" applyAlignment="1" applyProtection="1">
      <alignment horizontal="center" vertical="center" wrapText="1"/>
      <protection hidden="1"/>
    </xf>
    <xf numFmtId="10" fontId="0" fillId="7" borderId="1" xfId="1" applyNumberFormat="1" applyFont="1" applyFill="1" applyBorder="1" applyAlignment="1" applyProtection="1">
      <alignment horizontal="center" vertical="center"/>
      <protection hidden="1"/>
    </xf>
    <xf numFmtId="10" fontId="0" fillId="5" borderId="1" xfId="1" applyNumberFormat="1" applyFont="1" applyFill="1" applyBorder="1" applyAlignment="1" applyProtection="1">
      <alignment horizontal="center" vertical="center"/>
      <protection hidden="1"/>
    </xf>
    <xf numFmtId="10" fontId="15" fillId="5" borderId="1" xfId="1" applyNumberFormat="1" applyFont="1" applyFill="1" applyBorder="1" applyAlignment="1" applyProtection="1">
      <alignment horizontal="center" vertical="center" wrapText="1"/>
      <protection hidden="1"/>
    </xf>
    <xf numFmtId="10" fontId="2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10" fontId="2" fillId="8" borderId="1" xfId="1" applyNumberFormat="1" applyFont="1" applyFill="1" applyBorder="1" applyAlignment="1" applyProtection="1">
      <alignment horizontal="center" vertical="center" wrapText="1"/>
      <protection hidden="1"/>
    </xf>
    <xf numFmtId="10" fontId="2" fillId="3" borderId="12" xfId="1" applyNumberFormat="1" applyFont="1" applyFill="1" applyBorder="1" applyAlignment="1" applyProtection="1">
      <alignment horizontal="center" vertical="center" wrapText="1"/>
      <protection hidden="1"/>
    </xf>
    <xf numFmtId="0" fontId="2" fillId="3" borderId="12" xfId="0" applyFont="1" applyFill="1" applyBorder="1" applyAlignment="1" applyProtection="1">
      <alignment horizontal="center" vertical="center" wrapText="1"/>
      <protection hidden="1"/>
    </xf>
    <xf numFmtId="10" fontId="2" fillId="11" borderId="12" xfId="1" applyNumberFormat="1" applyFont="1" applyFill="1" applyBorder="1" applyAlignment="1" applyProtection="1">
      <alignment horizontal="center" vertical="center" wrapText="1"/>
      <protection hidden="1"/>
    </xf>
    <xf numFmtId="4" fontId="0" fillId="5" borderId="6" xfId="0" applyNumberFormat="1" applyFill="1" applyBorder="1" applyAlignment="1" applyProtection="1">
      <alignment horizontal="center" vertical="center"/>
      <protection hidden="1"/>
    </xf>
    <xf numFmtId="4" fontId="0" fillId="5" borderId="20" xfId="0" applyNumberFormat="1" applyFill="1" applyBorder="1" applyAlignment="1" applyProtection="1">
      <alignment horizontal="center" vertical="center"/>
      <protection hidden="1"/>
    </xf>
    <xf numFmtId="4" fontId="0" fillId="5" borderId="7" xfId="0" applyNumberFormat="1" applyFill="1" applyBorder="1" applyAlignment="1" applyProtection="1">
      <alignment horizontal="center" vertical="center"/>
      <protection hidden="1"/>
    </xf>
    <xf numFmtId="4" fontId="0" fillId="5" borderId="21" xfId="0" applyNumberFormat="1" applyFill="1" applyBorder="1" applyAlignment="1" applyProtection="1">
      <alignment horizontal="center" vertical="center"/>
      <protection hidden="1"/>
    </xf>
    <xf numFmtId="4" fontId="0" fillId="5" borderId="11" xfId="0" applyNumberFormat="1" applyFill="1" applyBorder="1" applyAlignment="1" applyProtection="1">
      <alignment horizontal="center" vertical="center"/>
      <protection hidden="1"/>
    </xf>
    <xf numFmtId="4" fontId="0" fillId="5" borderId="22" xfId="0" applyNumberFormat="1" applyFill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</cellXfs>
  <cellStyles count="3">
    <cellStyle name="Βασικό_ΑΞΟΝΑΣ 4  ΕΠΙΛΕΞΙΜΟΤΗΤΑΣ ΠΡΑΞΕΩΝ_11_2009" xfId="2" xr:uid="{00000000-0005-0000-0000-000000000000}"/>
    <cellStyle name="Κανονικό" xfId="0" builtinId="0"/>
    <cellStyle name="Ποσοστό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933450</xdr:colOff>
      <xdr:row>1</xdr:row>
      <xdr:rowOff>295275</xdr:rowOff>
    </xdr:from>
    <xdr:to>
      <xdr:col>6</xdr:col>
      <xdr:colOff>384583</xdr:colOff>
      <xdr:row>1</xdr:row>
      <xdr:rowOff>684557</xdr:rowOff>
    </xdr:to>
    <xdr:grpSp>
      <xdr:nvGrpSpPr>
        <xdr:cNvPr id="2" name="Ομάδα 1">
          <a:extLst>
            <a:ext uri="{FF2B5EF4-FFF2-40B4-BE49-F238E27FC236}">
              <a16:creationId xmlns:a16="http://schemas.microsoft.com/office/drawing/2014/main" id="{ECDD6514-7344-4DAC-A2B4-11D12896E10E}"/>
            </a:ext>
          </a:extLst>
        </xdr:cNvPr>
        <xdr:cNvGrpSpPr/>
      </xdr:nvGrpSpPr>
      <xdr:grpSpPr>
        <a:xfrm>
          <a:off x="5414010" y="638175"/>
          <a:ext cx="2438173" cy="389282"/>
          <a:chOff x="7953375" y="2962275"/>
          <a:chExt cx="3505200" cy="657225"/>
        </a:xfrm>
      </xdr:grpSpPr>
      <xdr:pic>
        <xdr:nvPicPr>
          <xdr:cNvPr id="3" name="Εικόνα 2">
            <a:extLst>
              <a:ext uri="{FF2B5EF4-FFF2-40B4-BE49-F238E27FC236}">
                <a16:creationId xmlns:a16="http://schemas.microsoft.com/office/drawing/2014/main" id="{5930427E-256A-0966-FFD3-941E575686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7442" b="7307"/>
          <a:stretch>
            <a:fillRect/>
          </a:stretch>
        </xdr:blipFill>
        <xdr:spPr bwMode="auto">
          <a:xfrm>
            <a:off x="7953375" y="2962275"/>
            <a:ext cx="942975" cy="6572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Εικόνα 1">
            <a:extLst>
              <a:ext uri="{FF2B5EF4-FFF2-40B4-BE49-F238E27FC236}">
                <a16:creationId xmlns:a16="http://schemas.microsoft.com/office/drawing/2014/main" id="{BDBADF33-8597-0673-B2AA-CF8F52ACCC8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210" t="6181" r="10246" b="9196"/>
          <a:stretch>
            <a:fillRect/>
          </a:stretch>
        </xdr:blipFill>
        <xdr:spPr bwMode="auto">
          <a:xfrm>
            <a:off x="8982075" y="3038475"/>
            <a:ext cx="1104900" cy="5429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Εικόνα 4">
            <a:extLst>
              <a:ext uri="{FF2B5EF4-FFF2-40B4-BE49-F238E27FC236}">
                <a16:creationId xmlns:a16="http://schemas.microsoft.com/office/drawing/2014/main" id="{58E302B6-9E3A-50DB-6177-46B3FBBF015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201275" y="3038475"/>
            <a:ext cx="638175" cy="5238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Εικόνα 2">
            <a:extLst>
              <a:ext uri="{FF2B5EF4-FFF2-40B4-BE49-F238E27FC236}">
                <a16:creationId xmlns:a16="http://schemas.microsoft.com/office/drawing/2014/main" id="{D4BB7B0A-4BDC-8BA4-A38A-31D9737A0D4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4700" y="3057525"/>
            <a:ext cx="523875" cy="5238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O32"/>
  <sheetViews>
    <sheetView topLeftCell="A2" zoomScaleNormal="100" workbookViewId="0">
      <selection activeCell="D5" sqref="D5:G5"/>
    </sheetView>
  </sheetViews>
  <sheetFormatPr defaultColWidth="9.109375" defaultRowHeight="14.4" x14ac:dyDescent="0.3"/>
  <cols>
    <col min="1" max="1" width="4.109375" style="2" bestFit="1" customWidth="1"/>
    <col min="2" max="2" width="9.109375" style="2"/>
    <col min="3" max="3" width="52.109375" style="1" customWidth="1"/>
    <col min="4" max="4" width="15.88671875" style="1" customWidth="1"/>
    <col min="5" max="5" width="13.6640625" style="1" customWidth="1"/>
    <col min="6" max="6" width="14" style="1" customWidth="1"/>
    <col min="7" max="7" width="12" style="1" customWidth="1"/>
    <col min="8" max="16384" width="9.109375" style="1"/>
  </cols>
  <sheetData>
    <row r="1" spans="1:15" s="12" customFormat="1" ht="27" customHeight="1" x14ac:dyDescent="0.3">
      <c r="A1" s="139" t="s">
        <v>24</v>
      </c>
      <c r="B1" s="139"/>
      <c r="C1" s="139"/>
      <c r="D1" s="139"/>
      <c r="E1" s="139"/>
      <c r="F1" s="139"/>
      <c r="G1" s="139"/>
    </row>
    <row r="2" spans="1:15" s="12" customFormat="1" ht="61.5" customHeight="1" x14ac:dyDescent="0.3">
      <c r="A2" s="140" t="s">
        <v>25</v>
      </c>
      <c r="B2" s="140"/>
      <c r="C2" s="140"/>
      <c r="D2" s="140"/>
      <c r="E2" s="140"/>
      <c r="F2" s="140"/>
      <c r="G2" s="140"/>
    </row>
    <row r="3" spans="1:15" s="12" customFormat="1" ht="37.5" customHeight="1" x14ac:dyDescent="0.3">
      <c r="A3" s="141" t="s">
        <v>192</v>
      </c>
      <c r="B3" s="141"/>
      <c r="C3" s="141"/>
      <c r="D3" s="141"/>
      <c r="E3" s="141"/>
      <c r="F3" s="141"/>
      <c r="G3" s="141"/>
      <c r="H3" s="13"/>
      <c r="I3" s="13"/>
      <c r="J3" s="13"/>
      <c r="K3" s="13"/>
      <c r="L3" s="13"/>
      <c r="M3" s="13"/>
      <c r="N3" s="13"/>
      <c r="O3" s="13"/>
    </row>
    <row r="4" spans="1:15" s="12" customFormat="1" ht="69.75" customHeight="1" thickBot="1" x14ac:dyDescent="0.35">
      <c r="A4" s="142" t="s">
        <v>214</v>
      </c>
      <c r="B4" s="142"/>
      <c r="C4" s="142"/>
      <c r="D4" s="142"/>
      <c r="E4" s="142"/>
      <c r="F4" s="142"/>
      <c r="G4" s="142"/>
      <c r="H4" s="13"/>
      <c r="I4" s="13"/>
      <c r="J4" s="13"/>
      <c r="K4" s="13"/>
      <c r="L4" s="13"/>
      <c r="M4" s="13"/>
      <c r="N4" s="13"/>
      <c r="O4" s="13"/>
    </row>
    <row r="5" spans="1:15" s="13" customFormat="1" ht="16.5" customHeight="1" x14ac:dyDescent="0.3">
      <c r="A5" s="143" t="s">
        <v>26</v>
      </c>
      <c r="B5" s="144"/>
      <c r="C5" s="145"/>
      <c r="D5" s="152"/>
      <c r="E5" s="153"/>
      <c r="F5" s="153"/>
      <c r="G5" s="154"/>
    </row>
    <row r="6" spans="1:15" s="13" customFormat="1" ht="41.25" customHeight="1" x14ac:dyDescent="0.3">
      <c r="A6" s="146" t="s">
        <v>27</v>
      </c>
      <c r="B6" s="147"/>
      <c r="C6" s="148"/>
      <c r="D6" s="149" t="s">
        <v>186</v>
      </c>
      <c r="E6" s="150"/>
      <c r="F6" s="150"/>
      <c r="G6" s="151"/>
    </row>
    <row r="7" spans="1:15" s="13" customFormat="1" ht="16.5" customHeight="1" x14ac:dyDescent="0.3">
      <c r="A7" s="146" t="s">
        <v>21</v>
      </c>
      <c r="B7" s="147"/>
      <c r="C7" s="148"/>
      <c r="D7" s="161"/>
      <c r="E7" s="162"/>
      <c r="F7" s="162"/>
      <c r="G7" s="163"/>
      <c r="H7" s="126"/>
    </row>
    <row r="8" spans="1:15" s="13" customFormat="1" ht="16.5" customHeight="1" x14ac:dyDescent="0.3">
      <c r="A8" s="146" t="s">
        <v>22</v>
      </c>
      <c r="B8" s="147"/>
      <c r="C8" s="148"/>
      <c r="D8" s="161"/>
      <c r="E8" s="162"/>
      <c r="F8" s="162"/>
      <c r="G8" s="163"/>
      <c r="H8" s="126"/>
    </row>
    <row r="9" spans="1:15" s="13" customFormat="1" ht="16.5" customHeight="1" thickBot="1" x14ac:dyDescent="0.35">
      <c r="A9" s="158" t="s">
        <v>23</v>
      </c>
      <c r="B9" s="159"/>
      <c r="C9" s="160"/>
      <c r="D9" s="155"/>
      <c r="E9" s="156"/>
      <c r="F9" s="156"/>
      <c r="G9" s="157"/>
      <c r="H9" s="126"/>
    </row>
    <row r="10" spans="1:15" ht="15" thickBot="1" x14ac:dyDescent="0.35"/>
    <row r="11" spans="1:15" ht="48.75" customHeight="1" x14ac:dyDescent="0.3">
      <c r="A11" s="130" t="s">
        <v>185</v>
      </c>
      <c r="B11" s="131"/>
      <c r="C11" s="131"/>
      <c r="D11" s="131"/>
      <c r="E11" s="131"/>
      <c r="F11" s="131"/>
      <c r="G11" s="132"/>
    </row>
    <row r="12" spans="1:15" ht="75.75" customHeight="1" x14ac:dyDescent="0.3">
      <c r="A12" s="133" t="s">
        <v>0</v>
      </c>
      <c r="B12" s="134" t="s">
        <v>5</v>
      </c>
      <c r="C12" s="134" t="s">
        <v>14</v>
      </c>
      <c r="D12" s="134" t="s">
        <v>177</v>
      </c>
      <c r="E12" s="134" t="s">
        <v>105</v>
      </c>
      <c r="F12" s="134" t="s">
        <v>178</v>
      </c>
      <c r="G12" s="135" t="s">
        <v>106</v>
      </c>
    </row>
    <row r="13" spans="1:15" x14ac:dyDescent="0.3">
      <c r="A13" s="133"/>
      <c r="B13" s="134"/>
      <c r="C13" s="134"/>
      <c r="D13" s="134"/>
      <c r="E13" s="134"/>
      <c r="F13" s="134"/>
      <c r="G13" s="136"/>
    </row>
    <row r="14" spans="1:15" ht="28.8" x14ac:dyDescent="0.3">
      <c r="A14" s="101">
        <v>1</v>
      </c>
      <c r="B14" s="35" t="s">
        <v>7</v>
      </c>
      <c r="C14" s="3" t="s">
        <v>109</v>
      </c>
      <c r="D14" s="77">
        <f>IF('ΤΙΜΕΣ ΑΠΛΟΠΟΙΗΜ'!C30="ΝΑΙ",'L41.01 ΚΤΗΡΙΑΚ ΥΠΟΔ ΠΕΡΙΒΑΛΛ'!H17,'L41.01 ΚΤΗΡΙΑΚ ΥΠΟΔ ΠΕΡΙΒΑΛΛ'!F17)</f>
        <v>0</v>
      </c>
      <c r="E14" s="247">
        <v>0</v>
      </c>
      <c r="F14" s="77">
        <f>D14-E14</f>
        <v>0</v>
      </c>
      <c r="G14" s="102" t="e">
        <f t="shared" ref="G14:G23" si="0">ROUND(F14/$F$24,2)</f>
        <v>#DIV/0!</v>
      </c>
    </row>
    <row r="15" spans="1:15" ht="22.2" customHeight="1" x14ac:dyDescent="0.3">
      <c r="A15" s="101">
        <v>2</v>
      </c>
      <c r="B15" s="35" t="s">
        <v>8</v>
      </c>
      <c r="C15" s="3" t="s">
        <v>1</v>
      </c>
      <c r="D15" s="77">
        <f>IF('ΤΙΜΕΣ ΑΠΛΟΠΟΙΗΜ'!C30="ΝΑΙ",'L41... ΥΠΟΛΟΙΠΕΣ ΚΑΤΗΓΟΡ'!H13,'L41... ΥΠΟΛΟΙΠΕΣ ΚΑΤΗΓΟΡ'!F13)</f>
        <v>0</v>
      </c>
      <c r="E15" s="247">
        <v>0</v>
      </c>
      <c r="F15" s="77">
        <f t="shared" ref="F15:F23" si="1">D15-E15</f>
        <v>0</v>
      </c>
      <c r="G15" s="102" t="e">
        <f t="shared" si="0"/>
        <v>#DIV/0!</v>
      </c>
    </row>
    <row r="16" spans="1:15" ht="22.2" customHeight="1" x14ac:dyDescent="0.3">
      <c r="A16" s="101">
        <v>3</v>
      </c>
      <c r="B16" s="35" t="s">
        <v>9</v>
      </c>
      <c r="C16" s="3" t="s">
        <v>2</v>
      </c>
      <c r="D16" s="77">
        <f>IF('ΤΙΜΕΣ ΑΠΛΟΠΟΙΗΜ'!C30="ΝΑΙ",'L41... ΥΠΟΛΟΙΠΕΣ ΚΑΤΗΓΟΡ'!H33,'L41... ΥΠΟΛΟΙΠΕΣ ΚΑΤΗΓΟΡ'!F33)</f>
        <v>0</v>
      </c>
      <c r="E16" s="247">
        <v>0</v>
      </c>
      <c r="F16" s="77">
        <f t="shared" si="1"/>
        <v>0</v>
      </c>
      <c r="G16" s="102" t="e">
        <f t="shared" si="0"/>
        <v>#DIV/0!</v>
      </c>
    </row>
    <row r="17" spans="1:10" ht="22.2" customHeight="1" x14ac:dyDescent="0.3">
      <c r="A17" s="101">
        <v>4</v>
      </c>
      <c r="B17" s="35" t="s">
        <v>10</v>
      </c>
      <c r="C17" s="3" t="s">
        <v>3</v>
      </c>
      <c r="D17" s="77">
        <f>IF('ΤΙΜΕΣ ΑΠΛΟΠΟΙΗΜ'!C30="ΝΑΙ",'L41... ΥΠΟΛΟΙΠΕΣ ΚΑΤΗΓΟΡ'!H45,'L41... ΥΠΟΛΟΙΠΕΣ ΚΑΤΗΓΟΡ'!F45)</f>
        <v>0</v>
      </c>
      <c r="E17" s="247">
        <v>0</v>
      </c>
      <c r="F17" s="77">
        <f t="shared" si="1"/>
        <v>0</v>
      </c>
      <c r="G17" s="102" t="e">
        <f t="shared" si="0"/>
        <v>#DIV/0!</v>
      </c>
    </row>
    <row r="18" spans="1:10" ht="22.2" customHeight="1" x14ac:dyDescent="0.3">
      <c r="A18" s="101">
        <v>5</v>
      </c>
      <c r="B18" s="35" t="s">
        <v>133</v>
      </c>
      <c r="C18" s="3" t="s">
        <v>134</v>
      </c>
      <c r="D18" s="77">
        <f>IF('ΤΙΜΕΣ ΑΠΛΟΠΟΙΗΜ'!C30="ΝΑΙ",'L41... ΥΠΟΛΟΙΠΕΣ ΚΑΤΗΓΟΡ'!H54,'L41... ΥΠΟΛΟΙΠΕΣ ΚΑΤΗΓΟΡ'!F54)</f>
        <v>0</v>
      </c>
      <c r="E18" s="247">
        <v>0</v>
      </c>
      <c r="F18" s="77">
        <f t="shared" si="1"/>
        <v>0</v>
      </c>
      <c r="G18" s="102" t="e">
        <f t="shared" si="0"/>
        <v>#DIV/0!</v>
      </c>
    </row>
    <row r="19" spans="1:10" ht="28.8" x14ac:dyDescent="0.3">
      <c r="A19" s="101">
        <v>6</v>
      </c>
      <c r="B19" s="35" t="s">
        <v>11</v>
      </c>
      <c r="C19" s="3" t="s">
        <v>40</v>
      </c>
      <c r="D19" s="77">
        <f>IF('ΤΙΜΕΣ ΑΠΛΟΠΟΙΗΜ'!C30="ΝΑΙ",'L41... ΥΠΟΛΟΙΠΕΣ ΚΑΤΗΓΟΡ'!H67,'L41... ΥΠΟΛΟΙΠΕΣ ΚΑΤΗΓΟΡ'!F67)</f>
        <v>0</v>
      </c>
      <c r="E19" s="247">
        <f>IF(D6="Π3-77-4.1-5.1 «ΕΝΙΣΧΥΣΗ ΠΟΛΙΤΙΣΤΙΚΩΝ Ή ΑΘΛΗΤΙΚΩΝ ΕΚΔΗΛΩΣΕΩΝ» ", D19*25%,0)</f>
        <v>0</v>
      </c>
      <c r="F19" s="77">
        <f t="shared" si="1"/>
        <v>0</v>
      </c>
      <c r="G19" s="102" t="e">
        <f t="shared" si="0"/>
        <v>#DIV/0!</v>
      </c>
    </row>
    <row r="20" spans="1:10" x14ac:dyDescent="0.3">
      <c r="A20" s="101">
        <v>7</v>
      </c>
      <c r="B20" s="35" t="s">
        <v>12</v>
      </c>
      <c r="C20" s="34" t="s">
        <v>118</v>
      </c>
      <c r="D20" s="79">
        <f>IF('ΤΙΜΕΣ ΑΠΛΟΠΟΙΗΜ'!C30="ΝΑΙ",'L41... ΥΠΟΛΟΙΠΕΣ ΚΑΤΗΓΟΡ'!H91,'L41... ΥΠΟΛΟΙΠΕΣ ΚΑΤΗΓΟΡ'!F91)</f>
        <v>0</v>
      </c>
      <c r="E20" s="247">
        <v>0</v>
      </c>
      <c r="F20" s="77">
        <f t="shared" si="1"/>
        <v>0</v>
      </c>
      <c r="G20" s="102" t="e">
        <f t="shared" si="0"/>
        <v>#DIV/0!</v>
      </c>
    </row>
    <row r="21" spans="1:10" ht="20.399999999999999" customHeight="1" x14ac:dyDescent="0.3">
      <c r="A21" s="101">
        <v>8</v>
      </c>
      <c r="B21" s="35" t="s">
        <v>13</v>
      </c>
      <c r="C21" s="3" t="s">
        <v>4</v>
      </c>
      <c r="D21" s="77">
        <f>IF('ΤΙΜΕΣ ΑΠΛΟΠΟΙΗΜ'!C30="ΝΑΙ",'L41... ΥΠΟΛΟΙΠΕΣ ΚΑΤΗΓΟΡ'!H118,'L41... ΥΠΟΛΟΙΠΕΣ ΚΑΤΗΓΟΡ'!F118)</f>
        <v>0</v>
      </c>
      <c r="E21" s="247">
        <f>D21*25%</f>
        <v>0</v>
      </c>
      <c r="F21" s="77">
        <f t="shared" si="1"/>
        <v>0</v>
      </c>
      <c r="G21" s="102" t="e">
        <f t="shared" si="0"/>
        <v>#DIV/0!</v>
      </c>
    </row>
    <row r="22" spans="1:10" ht="22.2" customHeight="1" x14ac:dyDescent="0.3">
      <c r="A22" s="101">
        <v>9</v>
      </c>
      <c r="B22" s="35" t="s">
        <v>135</v>
      </c>
      <c r="C22" s="3" t="s">
        <v>190</v>
      </c>
      <c r="D22" s="79">
        <f>IF('ΤΙΜΕΣ ΑΠΛΟΠΟΙΗΜ'!C30="ΝΑΙ",'L41... ΥΠΟΛΟΙΠΕΣ ΚΑΤΗΓΟΡ'!H126,'L41... ΥΠΟΛΟΙΠΕΣ ΚΑΤΗΓΟΡ'!F126)</f>
        <v>0</v>
      </c>
      <c r="E22" s="247">
        <v>0</v>
      </c>
      <c r="F22" s="77">
        <f t="shared" si="1"/>
        <v>0</v>
      </c>
      <c r="G22" s="102" t="e">
        <f t="shared" si="0"/>
        <v>#DIV/0!</v>
      </c>
    </row>
    <row r="23" spans="1:10" ht="29.4" thickBot="1" x14ac:dyDescent="0.35">
      <c r="A23" s="103">
        <v>10</v>
      </c>
      <c r="B23" s="104" t="s">
        <v>6</v>
      </c>
      <c r="C23" s="105" t="s">
        <v>117</v>
      </c>
      <c r="D23" s="106">
        <f>IF('ΤΙΜΕΣ ΑΠΛΟΠΟΙΗΜ'!C30="ΝΑΙ",'L41... ΥΠΟΛΟΙΠΕΣ ΚΑΤΗΓΟΡ'!H147,'L41... ΥΠΟΛΟΙΠΕΣ ΚΑΤΗΓΟΡ'!F147)</f>
        <v>0</v>
      </c>
      <c r="E23" s="248">
        <v>0</v>
      </c>
      <c r="F23" s="106">
        <f t="shared" si="1"/>
        <v>0</v>
      </c>
      <c r="G23" s="107" t="e">
        <f t="shared" si="0"/>
        <v>#DIV/0!</v>
      </c>
    </row>
    <row r="24" spans="1:10" ht="15" thickBot="1" x14ac:dyDescent="0.35">
      <c r="A24" s="96"/>
      <c r="B24" s="97"/>
      <c r="C24" s="98" t="s">
        <v>108</v>
      </c>
      <c r="D24" s="99">
        <f>SUM(D14:D23)</f>
        <v>0</v>
      </c>
      <c r="E24" s="249">
        <f t="shared" ref="E24:F24" si="2">SUM(E14:E23)</f>
        <v>0</v>
      </c>
      <c r="F24" s="250">
        <f t="shared" si="2"/>
        <v>0</v>
      </c>
      <c r="G24" s="100" t="e">
        <f>SUM(G14:G23)</f>
        <v>#DIV/0!</v>
      </c>
    </row>
    <row r="25" spans="1:10" x14ac:dyDescent="0.3">
      <c r="A25" s="36" t="s">
        <v>107</v>
      </c>
      <c r="B25" s="36"/>
      <c r="C25" s="36"/>
      <c r="D25" s="36"/>
      <c r="E25" s="36"/>
      <c r="F25" s="36"/>
      <c r="G25" s="36"/>
    </row>
    <row r="26" spans="1:10" ht="46.5" customHeight="1" x14ac:dyDescent="0.3">
      <c r="A26" s="137" t="s">
        <v>119</v>
      </c>
      <c r="B26" s="137"/>
      <c r="C26" s="137"/>
      <c r="D26" s="137"/>
      <c r="E26" s="137"/>
      <c r="F26" s="137"/>
      <c r="G26" s="137"/>
    </row>
    <row r="27" spans="1:10" ht="26.25" customHeight="1" x14ac:dyDescent="0.3">
      <c r="A27" s="137" t="s">
        <v>189</v>
      </c>
      <c r="B27" s="137"/>
      <c r="C27" s="137"/>
      <c r="D27" s="137"/>
      <c r="E27" s="137"/>
      <c r="F27" s="137"/>
      <c r="G27" s="137"/>
      <c r="H27" s="117"/>
      <c r="I27" s="117"/>
      <c r="J27" s="117"/>
    </row>
    <row r="28" spans="1:10" ht="26.25" customHeight="1" thickBot="1" x14ac:dyDescent="0.35">
      <c r="A28" s="138" t="s">
        <v>202</v>
      </c>
      <c r="B28" s="138"/>
      <c r="C28" s="138"/>
      <c r="D28" s="138"/>
      <c r="E28" s="138"/>
      <c r="F28" s="138"/>
      <c r="G28" s="138"/>
    </row>
    <row r="29" spans="1:10" ht="74.25" customHeight="1" thickBot="1" x14ac:dyDescent="0.35">
      <c r="A29" s="127" t="s">
        <v>113</v>
      </c>
      <c r="B29" s="128"/>
      <c r="C29" s="128"/>
      <c r="D29" s="128"/>
      <c r="E29" s="128"/>
      <c r="F29" s="128"/>
      <c r="G29" s="129"/>
    </row>
    <row r="30" spans="1:10" x14ac:dyDescent="0.3">
      <c r="A30" s="33"/>
      <c r="B30" s="33"/>
      <c r="C30" s="33"/>
      <c r="D30" s="33"/>
      <c r="E30" s="33"/>
      <c r="F30" s="33"/>
      <c r="G30" s="33"/>
    </row>
    <row r="31" spans="1:10" x14ac:dyDescent="0.3">
      <c r="A31" s="33"/>
      <c r="B31" s="33"/>
      <c r="C31" s="33"/>
      <c r="D31" s="33"/>
      <c r="E31" s="33"/>
      <c r="F31" s="33"/>
      <c r="G31" s="33"/>
    </row>
    <row r="32" spans="1:10" ht="63" customHeight="1" x14ac:dyDescent="0.3"/>
  </sheetData>
  <sheetProtection algorithmName="SHA-512" hashValue="GgjuTNgNZehfPQ6kRl9Vxg3U+79meK1Z6IBwIoY8zVDQpNbyN5rl4PxsBH7Rj0WtecaVfXRi39xGwdDydxmBbg==" saltValue="4Oj/6pQq01T4uPUoTm7quA==" spinCount="100000" sheet="1" objects="1" scenarios="1"/>
  <mergeCells count="26">
    <mergeCell ref="A6:C6"/>
    <mergeCell ref="D6:G6"/>
    <mergeCell ref="D5:G5"/>
    <mergeCell ref="D9:G9"/>
    <mergeCell ref="A7:C7"/>
    <mergeCell ref="A8:C8"/>
    <mergeCell ref="A9:C9"/>
    <mergeCell ref="D8:G8"/>
    <mergeCell ref="D7:G7"/>
    <mergeCell ref="A1:G1"/>
    <mergeCell ref="A2:G2"/>
    <mergeCell ref="A3:G3"/>
    <mergeCell ref="A4:G4"/>
    <mergeCell ref="A5:C5"/>
    <mergeCell ref="A29:G29"/>
    <mergeCell ref="A11:G11"/>
    <mergeCell ref="A12:A13"/>
    <mergeCell ref="D12:D13"/>
    <mergeCell ref="F12:F13"/>
    <mergeCell ref="B12:B13"/>
    <mergeCell ref="G12:G13"/>
    <mergeCell ref="C12:C13"/>
    <mergeCell ref="A26:G26"/>
    <mergeCell ref="A28:G28"/>
    <mergeCell ref="E12:E13"/>
    <mergeCell ref="A27:G27"/>
  </mergeCells>
  <phoneticPr fontId="3" type="noConversion"/>
  <dataValidations count="1">
    <dataValidation type="list" allowBlank="1" showInputMessage="1" showErrorMessage="1" sqref="D6" xr:uid="{A37DE0FF-5F70-4175-9F45-9C460CD6E3DB}">
      <formula1>".,Π3-77-4.1-3.1,Π3-77-4.1-4.2,Π3-77-4.1-5.1,Π3-77-4.1-5.2,Π3-77-4.1-6.1 "</formula1>
    </dataValidation>
  </dataValidations>
  <pageMargins left="0.39370078740157483" right="0.43307086614173229" top="0.43307086614173229" bottom="0.31496062992125984" header="0.31496062992125984" footer="0.15748031496062992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5FA0-8345-4EE9-B986-CC3CE750FBFA}">
  <dimension ref="A1:H75"/>
  <sheetViews>
    <sheetView topLeftCell="A38" zoomScaleNormal="100" workbookViewId="0">
      <selection activeCell="D60" sqref="D60"/>
    </sheetView>
  </sheetViews>
  <sheetFormatPr defaultColWidth="9.109375" defaultRowHeight="14.4" x14ac:dyDescent="0.3"/>
  <cols>
    <col min="1" max="1" width="9.109375" style="9"/>
    <col min="2" max="2" width="46.109375" style="9" customWidth="1"/>
    <col min="3" max="3" width="20.88671875" style="9" customWidth="1"/>
    <col min="4" max="4" width="21" style="9" customWidth="1"/>
    <col min="5" max="5" width="10.109375" style="9" customWidth="1"/>
    <col min="6" max="6" width="11" style="9" bestFit="1" customWidth="1"/>
    <col min="7" max="7" width="9.109375" style="9"/>
    <col min="8" max="8" width="29.109375" style="9" customWidth="1"/>
    <col min="9" max="9" width="9.109375" style="9"/>
    <col min="10" max="10" width="35.44140625" style="9" customWidth="1"/>
    <col min="11" max="16384" width="9.109375" style="9"/>
  </cols>
  <sheetData>
    <row r="1" spans="1:7" ht="41.25" customHeight="1" x14ac:dyDescent="0.3">
      <c r="A1" s="176" t="s">
        <v>97</v>
      </c>
      <c r="B1" s="176"/>
      <c r="C1" s="176"/>
      <c r="D1" s="176"/>
      <c r="E1" s="176"/>
      <c r="F1" s="176"/>
    </row>
    <row r="2" spans="1:7" ht="40.5" customHeight="1" thickBot="1" x14ac:dyDescent="0.35">
      <c r="A2" s="170" t="s">
        <v>188</v>
      </c>
      <c r="B2" s="170"/>
      <c r="C2" s="170"/>
      <c r="D2" s="170"/>
      <c r="E2" s="170"/>
      <c r="F2" s="170"/>
    </row>
    <row r="3" spans="1:7" ht="15" thickBot="1" x14ac:dyDescent="0.35">
      <c r="C3" s="179" t="s">
        <v>193</v>
      </c>
      <c r="D3" s="180"/>
    </row>
    <row r="4" spans="1:7" ht="55.8" thickBot="1" x14ac:dyDescent="0.35">
      <c r="B4" s="15" t="s">
        <v>104</v>
      </c>
      <c r="C4" s="37" t="s">
        <v>44</v>
      </c>
      <c r="D4" s="38" t="s">
        <v>45</v>
      </c>
    </row>
    <row r="5" spans="1:7" ht="20.25" customHeight="1" thickBot="1" x14ac:dyDescent="0.35">
      <c r="B5" s="15" t="s">
        <v>110</v>
      </c>
      <c r="C5" s="29"/>
      <c r="D5" s="30"/>
    </row>
    <row r="6" spans="1:7" x14ac:dyDescent="0.3">
      <c r="B6" s="16" t="s">
        <v>18</v>
      </c>
      <c r="C6" s="261">
        <f>ROUND(1500*1.12*($C$19/$C$18),2)</f>
        <v>1680</v>
      </c>
      <c r="D6" s="262">
        <f>ROUND(1395*1.12*($C$19/$C$18),2)</f>
        <v>1562.4</v>
      </c>
    </row>
    <row r="7" spans="1:7" x14ac:dyDescent="0.3">
      <c r="B7" s="17" t="s">
        <v>19</v>
      </c>
      <c r="C7" s="263">
        <f>ROUND(750*1.12*($C$19/$C$18),2)</f>
        <v>840</v>
      </c>
      <c r="D7" s="264">
        <f>ROUND(750*1.12*($C$19/$C$18),2)</f>
        <v>840</v>
      </c>
    </row>
    <row r="8" spans="1:7" ht="15" thickBot="1" x14ac:dyDescent="0.35">
      <c r="B8" s="18" t="s">
        <v>20</v>
      </c>
      <c r="C8" s="265">
        <f>ROUND(450*1.12*($C$19/$C$18),2)</f>
        <v>504</v>
      </c>
      <c r="D8" s="266">
        <f>ROUND(450*1.12*($C$19/$C$18),2)</f>
        <v>504</v>
      </c>
    </row>
    <row r="9" spans="1:7" ht="15" thickBot="1" x14ac:dyDescent="0.35">
      <c r="B9" s="15" t="s">
        <v>111</v>
      </c>
      <c r="C9" s="267"/>
      <c r="D9" s="268"/>
    </row>
    <row r="10" spans="1:7" x14ac:dyDescent="0.3">
      <c r="B10" s="16" t="s">
        <v>18</v>
      </c>
      <c r="C10" s="261">
        <f>ROUND(1725*1.12*($C$19/$C$18),2)</f>
        <v>1932</v>
      </c>
      <c r="D10" s="262">
        <f>ROUND(1604*1.12*($C$19/$C$18),2)</f>
        <v>1796.48</v>
      </c>
    </row>
    <row r="11" spans="1:7" x14ac:dyDescent="0.3">
      <c r="B11" s="17" t="s">
        <v>19</v>
      </c>
      <c r="C11" s="263">
        <f>ROUND(863*1.12*($C$19/$C$18),2)</f>
        <v>966.56</v>
      </c>
      <c r="D11" s="264">
        <f>ROUND(863*1.12*($C$19/$C$18),2)</f>
        <v>966.56</v>
      </c>
    </row>
    <row r="12" spans="1:7" ht="15" thickBot="1" x14ac:dyDescent="0.35">
      <c r="B12" s="18" t="s">
        <v>20</v>
      </c>
      <c r="C12" s="265">
        <f>ROUND(518*1.12*($C$19/$C$18),2)</f>
        <v>580.16</v>
      </c>
      <c r="D12" s="266">
        <f>ROUND(518*1.12*($C$19/$C$18),2)</f>
        <v>580.16</v>
      </c>
    </row>
    <row r="13" spans="1:7" ht="15" thickBot="1" x14ac:dyDescent="0.35">
      <c r="B13" s="15" t="s">
        <v>112</v>
      </c>
      <c r="C13" s="267"/>
      <c r="D13" s="268"/>
    </row>
    <row r="14" spans="1:7" x14ac:dyDescent="0.3">
      <c r="B14" s="16" t="s">
        <v>18</v>
      </c>
      <c r="C14" s="261">
        <f>ROUND(1900*1.12*($C$19/$C$18),2)</f>
        <v>2128</v>
      </c>
      <c r="D14" s="262" t="s">
        <v>16</v>
      </c>
    </row>
    <row r="15" spans="1:7" x14ac:dyDescent="0.3">
      <c r="B15" s="17" t="s">
        <v>19</v>
      </c>
      <c r="C15" s="263">
        <f>ROUND(950*1.12*($C$19/$C$18),2)</f>
        <v>1064</v>
      </c>
      <c r="D15" s="264" t="s">
        <v>16</v>
      </c>
      <c r="G15" s="44"/>
    </row>
    <row r="16" spans="1:7" ht="15" thickBot="1" x14ac:dyDescent="0.35">
      <c r="B16" s="18" t="s">
        <v>20</v>
      </c>
      <c r="C16" s="265">
        <f>ROUND(570*1.12*($C$19/$C$18),2)</f>
        <v>638.4</v>
      </c>
      <c r="D16" s="266" t="s">
        <v>16</v>
      </c>
    </row>
    <row r="17" spans="1:6" x14ac:dyDescent="0.3">
      <c r="B17" s="177" t="s">
        <v>48</v>
      </c>
      <c r="C17" s="177"/>
      <c r="D17" s="177"/>
    </row>
    <row r="18" spans="1:6" x14ac:dyDescent="0.3">
      <c r="B18" s="22" t="s">
        <v>47</v>
      </c>
      <c r="C18" s="10">
        <v>1.399</v>
      </c>
    </row>
    <row r="19" spans="1:6" x14ac:dyDescent="0.3">
      <c r="B19" s="22" t="s">
        <v>191</v>
      </c>
      <c r="C19" s="119">
        <v>1.399</v>
      </c>
      <c r="D19" s="118">
        <v>1.472</v>
      </c>
    </row>
    <row r="20" spans="1:6" ht="6.75" customHeight="1" x14ac:dyDescent="0.3">
      <c r="B20" s="22"/>
      <c r="C20" s="14"/>
    </row>
    <row r="21" spans="1:6" x14ac:dyDescent="0.3">
      <c r="B21" s="20" t="s">
        <v>46</v>
      </c>
      <c r="C21" s="21" t="s">
        <v>54</v>
      </c>
      <c r="D21" s="21" t="s">
        <v>43</v>
      </c>
    </row>
    <row r="22" spans="1:6" x14ac:dyDescent="0.3">
      <c r="B22" s="19" t="s">
        <v>95</v>
      </c>
      <c r="C22" s="31" t="s">
        <v>151</v>
      </c>
      <c r="D22" s="63">
        <f t="shared" ref="D22:D23" si="0">IF(C22="ΝΑΙ",0.06,0)</f>
        <v>0</v>
      </c>
    </row>
    <row r="23" spans="1:6" x14ac:dyDescent="0.3">
      <c r="B23" s="19" t="s">
        <v>96</v>
      </c>
      <c r="C23" s="31" t="s">
        <v>151</v>
      </c>
      <c r="D23" s="63">
        <f t="shared" si="0"/>
        <v>0</v>
      </c>
    </row>
    <row r="24" spans="1:6" x14ac:dyDescent="0.3">
      <c r="B24" s="178" t="s">
        <v>42</v>
      </c>
      <c r="C24" s="178"/>
      <c r="D24" s="64">
        <f>SUM(D22:D23)</f>
        <v>0</v>
      </c>
    </row>
    <row r="25" spans="1:6" ht="15" thickBot="1" x14ac:dyDescent="0.35"/>
    <row r="26" spans="1:6" ht="33" customHeight="1" thickBot="1" x14ac:dyDescent="0.35">
      <c r="B26" s="23" t="s">
        <v>53</v>
      </c>
      <c r="C26" s="32" t="s">
        <v>15</v>
      </c>
    </row>
    <row r="27" spans="1:6" ht="15.75" customHeight="1" thickBot="1" x14ac:dyDescent="0.35">
      <c r="D27" s="78"/>
      <c r="E27" s="78"/>
      <c r="F27" s="78"/>
    </row>
    <row r="28" spans="1:6" ht="72" customHeight="1" thickBot="1" x14ac:dyDescent="0.35">
      <c r="B28" s="23" t="s">
        <v>102</v>
      </c>
      <c r="C28" s="39" t="s">
        <v>152</v>
      </c>
      <c r="D28" s="181" t="s">
        <v>153</v>
      </c>
      <c r="E28" s="182"/>
      <c r="F28" s="183"/>
    </row>
    <row r="29" spans="1:6" ht="15" customHeight="1" thickBot="1" x14ac:dyDescent="0.35">
      <c r="D29" s="184"/>
      <c r="E29" s="185"/>
      <c r="F29" s="186"/>
    </row>
    <row r="30" spans="1:6" ht="39.75" customHeight="1" thickBot="1" x14ac:dyDescent="0.35">
      <c r="B30" s="23" t="s">
        <v>175</v>
      </c>
      <c r="C30" s="39" t="s">
        <v>176</v>
      </c>
      <c r="D30" s="175" t="s">
        <v>184</v>
      </c>
      <c r="E30" s="175"/>
      <c r="F30" s="175"/>
    </row>
    <row r="31" spans="1:6" ht="63" customHeight="1" x14ac:dyDescent="0.3">
      <c r="A31" s="174" t="s">
        <v>179</v>
      </c>
      <c r="B31" s="174"/>
      <c r="C31" s="174"/>
      <c r="D31" s="174"/>
      <c r="E31" s="174"/>
    </row>
    <row r="32" spans="1:6" x14ac:dyDescent="0.3">
      <c r="A32" s="169" t="s">
        <v>165</v>
      </c>
      <c r="B32" s="169"/>
      <c r="C32" s="169"/>
      <c r="D32" s="169"/>
      <c r="E32" s="169"/>
    </row>
    <row r="33" spans="1:8" ht="90" customHeight="1" x14ac:dyDescent="0.3">
      <c r="A33" s="4" t="s">
        <v>17</v>
      </c>
      <c r="B33" s="4" t="s">
        <v>56</v>
      </c>
      <c r="C33" s="11" t="s">
        <v>57</v>
      </c>
      <c r="D33" s="11" t="s">
        <v>114</v>
      </c>
      <c r="E33" s="11" t="s">
        <v>58</v>
      </c>
      <c r="H33" s="40"/>
    </row>
    <row r="34" spans="1:8" x14ac:dyDescent="0.3">
      <c r="A34" s="5" t="s">
        <v>59</v>
      </c>
      <c r="B34" s="6" t="s">
        <v>60</v>
      </c>
      <c r="C34" s="251">
        <v>2.6600000000000002E-2</v>
      </c>
      <c r="D34" s="252">
        <v>1</v>
      </c>
      <c r="E34" s="253">
        <f>ROUND(C34*D34,6)</f>
        <v>2.6599999999999999E-2</v>
      </c>
      <c r="H34" s="40"/>
    </row>
    <row r="35" spans="1:8" x14ac:dyDescent="0.3">
      <c r="A35" s="5" t="s">
        <v>61</v>
      </c>
      <c r="B35" s="6" t="s">
        <v>15</v>
      </c>
      <c r="C35" s="251">
        <v>0.28000000000000003</v>
      </c>
      <c r="D35" s="252">
        <v>1</v>
      </c>
      <c r="E35" s="253">
        <f t="shared" ref="E35:E50" si="1">ROUND(C35*D35,6)</f>
        <v>0.28000000000000003</v>
      </c>
      <c r="H35" s="40"/>
    </row>
    <row r="36" spans="1:8" x14ac:dyDescent="0.3">
      <c r="A36" s="5" t="s">
        <v>64</v>
      </c>
      <c r="B36" s="6" t="s">
        <v>65</v>
      </c>
      <c r="C36" s="254">
        <v>6.6699999999999995E-2</v>
      </c>
      <c r="D36" s="252">
        <v>1</v>
      </c>
      <c r="E36" s="253">
        <f t="shared" si="1"/>
        <v>6.6699999999999995E-2</v>
      </c>
      <c r="H36" s="40"/>
    </row>
    <row r="37" spans="1:8" x14ac:dyDescent="0.3">
      <c r="A37" s="5" t="s">
        <v>66</v>
      </c>
      <c r="B37" s="6" t="s">
        <v>67</v>
      </c>
      <c r="C37" s="254">
        <v>0.1</v>
      </c>
      <c r="D37" s="252">
        <v>1</v>
      </c>
      <c r="E37" s="253">
        <f t="shared" si="1"/>
        <v>0.1</v>
      </c>
      <c r="H37" s="40"/>
    </row>
    <row r="38" spans="1:8" x14ac:dyDescent="0.3">
      <c r="A38" s="5" t="s">
        <v>68</v>
      </c>
      <c r="B38" s="6" t="s">
        <v>69</v>
      </c>
      <c r="C38" s="254">
        <v>9.3299999999999994E-2</v>
      </c>
      <c r="D38" s="252">
        <v>1</v>
      </c>
      <c r="E38" s="253">
        <f t="shared" si="1"/>
        <v>9.3299999999999994E-2</v>
      </c>
      <c r="H38" s="40"/>
    </row>
    <row r="39" spans="1:8" x14ac:dyDescent="0.3">
      <c r="A39" s="5" t="s">
        <v>70</v>
      </c>
      <c r="B39" s="6" t="s">
        <v>71</v>
      </c>
      <c r="C39" s="254">
        <v>1.67E-2</v>
      </c>
      <c r="D39" s="252">
        <v>1</v>
      </c>
      <c r="E39" s="253">
        <f t="shared" si="1"/>
        <v>1.67E-2</v>
      </c>
      <c r="H39" s="40"/>
    </row>
    <row r="40" spans="1:8" x14ac:dyDescent="0.3">
      <c r="A40" s="5" t="s">
        <v>72</v>
      </c>
      <c r="B40" s="6" t="s">
        <v>73</v>
      </c>
      <c r="C40" s="254">
        <v>2.6600000000000002E-2</v>
      </c>
      <c r="D40" s="252">
        <v>1</v>
      </c>
      <c r="E40" s="253">
        <f t="shared" si="1"/>
        <v>2.6599999999999999E-2</v>
      </c>
      <c r="H40" s="40"/>
    </row>
    <row r="41" spans="1:8" x14ac:dyDescent="0.3">
      <c r="A41" s="5" t="s">
        <v>74</v>
      </c>
      <c r="B41" s="6" t="s">
        <v>75</v>
      </c>
      <c r="C41" s="254">
        <v>6.7000000000000004E-2</v>
      </c>
      <c r="D41" s="252">
        <v>1</v>
      </c>
      <c r="E41" s="253">
        <f t="shared" si="1"/>
        <v>6.7000000000000004E-2</v>
      </c>
      <c r="H41" s="40"/>
    </row>
    <row r="42" spans="1:8" x14ac:dyDescent="0.3">
      <c r="A42" s="5" t="s">
        <v>76</v>
      </c>
      <c r="B42" s="6" t="s">
        <v>77</v>
      </c>
      <c r="C42" s="254">
        <v>3.3300000000000003E-2</v>
      </c>
      <c r="D42" s="252">
        <v>1</v>
      </c>
      <c r="E42" s="253">
        <f t="shared" si="1"/>
        <v>3.3300000000000003E-2</v>
      </c>
      <c r="H42" s="40"/>
    </row>
    <row r="43" spans="1:8" ht="28.8" x14ac:dyDescent="0.3">
      <c r="A43" s="5" t="s">
        <v>78</v>
      </c>
      <c r="B43" s="6" t="s">
        <v>79</v>
      </c>
      <c r="C43" s="254">
        <v>0.06</v>
      </c>
      <c r="D43" s="252">
        <v>1</v>
      </c>
      <c r="E43" s="253">
        <f t="shared" si="1"/>
        <v>0.06</v>
      </c>
      <c r="H43" s="40"/>
    </row>
    <row r="44" spans="1:8" x14ac:dyDescent="0.3">
      <c r="A44" s="5" t="s">
        <v>80</v>
      </c>
      <c r="B44" s="6" t="s">
        <v>81</v>
      </c>
      <c r="C44" s="254">
        <v>0.05</v>
      </c>
      <c r="D44" s="252">
        <v>1</v>
      </c>
      <c r="E44" s="253">
        <f t="shared" si="1"/>
        <v>0.05</v>
      </c>
      <c r="H44" s="40"/>
    </row>
    <row r="45" spans="1:8" x14ac:dyDescent="0.3">
      <c r="A45" s="5" t="s">
        <v>82</v>
      </c>
      <c r="B45" s="6" t="s">
        <v>83</v>
      </c>
      <c r="C45" s="254">
        <v>0.01</v>
      </c>
      <c r="D45" s="252">
        <v>1</v>
      </c>
      <c r="E45" s="253">
        <f t="shared" si="1"/>
        <v>0.01</v>
      </c>
      <c r="H45" s="40"/>
    </row>
    <row r="46" spans="1:8" x14ac:dyDescent="0.3">
      <c r="A46" s="5" t="s">
        <v>84</v>
      </c>
      <c r="B46" s="6" t="s">
        <v>85</v>
      </c>
      <c r="C46" s="254">
        <v>2.6600000000000002E-2</v>
      </c>
      <c r="D46" s="252">
        <v>1</v>
      </c>
      <c r="E46" s="253">
        <f t="shared" si="1"/>
        <v>2.6599999999999999E-2</v>
      </c>
      <c r="H46" s="40"/>
    </row>
    <row r="47" spans="1:8" x14ac:dyDescent="0.3">
      <c r="A47" s="5" t="s">
        <v>86</v>
      </c>
      <c r="B47" s="6" t="s">
        <v>87</v>
      </c>
      <c r="C47" s="254">
        <v>2.6600000000000002E-2</v>
      </c>
      <c r="D47" s="252">
        <v>1</v>
      </c>
      <c r="E47" s="253">
        <f t="shared" si="1"/>
        <v>2.6599999999999999E-2</v>
      </c>
      <c r="H47" s="40"/>
    </row>
    <row r="48" spans="1:8" x14ac:dyDescent="0.3">
      <c r="A48" s="5" t="s">
        <v>88</v>
      </c>
      <c r="B48" s="6" t="s">
        <v>89</v>
      </c>
      <c r="C48" s="254">
        <v>4.6699999999999998E-2</v>
      </c>
      <c r="D48" s="252">
        <v>1</v>
      </c>
      <c r="E48" s="253">
        <f t="shared" si="1"/>
        <v>4.6699999999999998E-2</v>
      </c>
      <c r="H48" s="40"/>
    </row>
    <row r="49" spans="1:8" x14ac:dyDescent="0.3">
      <c r="A49" s="5" t="s">
        <v>90</v>
      </c>
      <c r="B49" s="6" t="s">
        <v>91</v>
      </c>
      <c r="C49" s="254">
        <v>5.33E-2</v>
      </c>
      <c r="D49" s="252">
        <v>1</v>
      </c>
      <c r="E49" s="253">
        <f t="shared" si="1"/>
        <v>5.33E-2</v>
      </c>
      <c r="H49" s="40"/>
    </row>
    <row r="50" spans="1:8" x14ac:dyDescent="0.3">
      <c r="A50" s="5" t="s">
        <v>92</v>
      </c>
      <c r="B50" s="6" t="s">
        <v>93</v>
      </c>
      <c r="C50" s="251">
        <v>1.66E-2</v>
      </c>
      <c r="D50" s="252">
        <v>1</v>
      </c>
      <c r="E50" s="253">
        <f t="shared" si="1"/>
        <v>1.66E-2</v>
      </c>
    </row>
    <row r="51" spans="1:8" ht="15" customHeight="1" x14ac:dyDescent="0.3">
      <c r="A51" s="7"/>
      <c r="B51" s="8" t="s">
        <v>94</v>
      </c>
      <c r="C51" s="255">
        <f>SUM(C34:C50)</f>
        <v>0.99999999999999989</v>
      </c>
      <c r="D51" s="256"/>
      <c r="E51" s="257">
        <f>SUM(E34:E50)</f>
        <v>0.99999999999999989</v>
      </c>
    </row>
    <row r="52" spans="1:8" ht="15" customHeight="1" x14ac:dyDescent="0.3">
      <c r="A52" s="24"/>
      <c r="B52" s="25"/>
      <c r="C52" s="26"/>
      <c r="D52" s="27"/>
      <c r="E52" s="28"/>
    </row>
    <row r="53" spans="1:8" x14ac:dyDescent="0.3">
      <c r="A53" s="166" t="s">
        <v>166</v>
      </c>
      <c r="B53" s="167"/>
      <c r="C53" s="167"/>
      <c r="D53" s="167"/>
      <c r="E53" s="168"/>
    </row>
    <row r="54" spans="1:8" ht="82.8" x14ac:dyDescent="0.3">
      <c r="A54" s="4" t="s">
        <v>17</v>
      </c>
      <c r="B54" s="4" t="s">
        <v>56</v>
      </c>
      <c r="C54" s="11" t="s">
        <v>57</v>
      </c>
      <c r="D54" s="11" t="s">
        <v>114</v>
      </c>
      <c r="E54" s="11" t="s">
        <v>58</v>
      </c>
    </row>
    <row r="55" spans="1:8" x14ac:dyDescent="0.3">
      <c r="A55" s="5" t="s">
        <v>59</v>
      </c>
      <c r="B55" s="6" t="s">
        <v>60</v>
      </c>
      <c r="C55" s="251">
        <v>2.87E-2</v>
      </c>
      <c r="D55" s="252">
        <v>1</v>
      </c>
      <c r="E55" s="253">
        <f>ROUND(C55*D55,6)</f>
        <v>2.87E-2</v>
      </c>
    </row>
    <row r="56" spans="1:8" x14ac:dyDescent="0.3">
      <c r="A56" s="5" t="s">
        <v>62</v>
      </c>
      <c r="B56" s="6" t="s">
        <v>63</v>
      </c>
      <c r="C56" s="251">
        <v>0.22579999999999997</v>
      </c>
      <c r="D56" s="252">
        <v>1</v>
      </c>
      <c r="E56" s="253">
        <f t="shared" ref="E56:E71" si="2">ROUND(C56*D56,6)</f>
        <v>0.2258</v>
      </c>
    </row>
    <row r="57" spans="1:8" x14ac:dyDescent="0.3">
      <c r="A57" s="5" t="s">
        <v>64</v>
      </c>
      <c r="B57" s="6" t="s">
        <v>65</v>
      </c>
      <c r="C57" s="251">
        <v>7.17E-2</v>
      </c>
      <c r="D57" s="252">
        <v>1</v>
      </c>
      <c r="E57" s="253">
        <f t="shared" si="2"/>
        <v>7.17E-2</v>
      </c>
    </row>
    <row r="58" spans="1:8" x14ac:dyDescent="0.3">
      <c r="A58" s="5" t="s">
        <v>66</v>
      </c>
      <c r="B58" s="6" t="s">
        <v>67</v>
      </c>
      <c r="C58" s="251">
        <v>0.1075</v>
      </c>
      <c r="D58" s="252">
        <v>1</v>
      </c>
      <c r="E58" s="253">
        <f t="shared" si="2"/>
        <v>0.1075</v>
      </c>
    </row>
    <row r="59" spans="1:8" x14ac:dyDescent="0.3">
      <c r="A59" s="5" t="s">
        <v>68</v>
      </c>
      <c r="B59" s="6" t="s">
        <v>69</v>
      </c>
      <c r="C59" s="251">
        <v>0.10039999999999999</v>
      </c>
      <c r="D59" s="252">
        <v>1</v>
      </c>
      <c r="E59" s="253">
        <f t="shared" si="2"/>
        <v>0.1004</v>
      </c>
    </row>
    <row r="60" spans="1:8" x14ac:dyDescent="0.3">
      <c r="A60" s="5" t="s">
        <v>70</v>
      </c>
      <c r="B60" s="6" t="s">
        <v>71</v>
      </c>
      <c r="C60" s="251">
        <v>1.7899999999999999E-2</v>
      </c>
      <c r="D60" s="252">
        <v>1</v>
      </c>
      <c r="E60" s="253">
        <f t="shared" si="2"/>
        <v>1.7899999999999999E-2</v>
      </c>
    </row>
    <row r="61" spans="1:8" x14ac:dyDescent="0.3">
      <c r="A61" s="5" t="s">
        <v>72</v>
      </c>
      <c r="B61" s="6" t="s">
        <v>73</v>
      </c>
      <c r="C61" s="251">
        <v>2.87E-2</v>
      </c>
      <c r="D61" s="252">
        <v>1</v>
      </c>
      <c r="E61" s="253">
        <f t="shared" si="2"/>
        <v>2.87E-2</v>
      </c>
    </row>
    <row r="62" spans="1:8" x14ac:dyDescent="0.3">
      <c r="A62" s="5" t="s">
        <v>74</v>
      </c>
      <c r="B62" s="6" t="s">
        <v>75</v>
      </c>
      <c r="C62" s="251">
        <v>7.17E-2</v>
      </c>
      <c r="D62" s="252">
        <v>1</v>
      </c>
      <c r="E62" s="253">
        <f t="shared" si="2"/>
        <v>7.17E-2</v>
      </c>
    </row>
    <row r="63" spans="1:8" x14ac:dyDescent="0.3">
      <c r="A63" s="5" t="s">
        <v>76</v>
      </c>
      <c r="B63" s="6" t="s">
        <v>77</v>
      </c>
      <c r="C63" s="251">
        <v>3.5799999999999998E-2</v>
      </c>
      <c r="D63" s="252">
        <v>1</v>
      </c>
      <c r="E63" s="253">
        <f t="shared" si="2"/>
        <v>3.5799999999999998E-2</v>
      </c>
    </row>
    <row r="64" spans="1:8" ht="28.8" x14ac:dyDescent="0.3">
      <c r="A64" s="5" t="s">
        <v>78</v>
      </c>
      <c r="B64" s="6" t="s">
        <v>79</v>
      </c>
      <c r="C64" s="251">
        <v>6.4500000000000002E-2</v>
      </c>
      <c r="D64" s="252">
        <v>1</v>
      </c>
      <c r="E64" s="253">
        <f t="shared" si="2"/>
        <v>6.4500000000000002E-2</v>
      </c>
    </row>
    <row r="65" spans="1:6" x14ac:dyDescent="0.3">
      <c r="A65" s="5" t="s">
        <v>80</v>
      </c>
      <c r="B65" s="6" t="s">
        <v>81</v>
      </c>
      <c r="C65" s="251">
        <v>5.3800000000000001E-2</v>
      </c>
      <c r="D65" s="252">
        <v>1</v>
      </c>
      <c r="E65" s="253">
        <f t="shared" si="2"/>
        <v>5.3800000000000001E-2</v>
      </c>
    </row>
    <row r="66" spans="1:6" x14ac:dyDescent="0.3">
      <c r="A66" s="5" t="s">
        <v>82</v>
      </c>
      <c r="B66" s="6" t="s">
        <v>83</v>
      </c>
      <c r="C66" s="251">
        <v>1.0700000000000001E-2</v>
      </c>
      <c r="D66" s="252">
        <v>1</v>
      </c>
      <c r="E66" s="253">
        <f t="shared" si="2"/>
        <v>1.0699999999999999E-2</v>
      </c>
    </row>
    <row r="67" spans="1:6" x14ac:dyDescent="0.3">
      <c r="A67" s="5" t="s">
        <v>84</v>
      </c>
      <c r="B67" s="6" t="s">
        <v>85</v>
      </c>
      <c r="C67" s="251">
        <v>2.87E-2</v>
      </c>
      <c r="D67" s="252">
        <v>1</v>
      </c>
      <c r="E67" s="253">
        <f t="shared" si="2"/>
        <v>2.87E-2</v>
      </c>
    </row>
    <row r="68" spans="1:6" x14ac:dyDescent="0.3">
      <c r="A68" s="5" t="s">
        <v>86</v>
      </c>
      <c r="B68" s="6" t="s">
        <v>87</v>
      </c>
      <c r="C68" s="251">
        <v>2.87E-2</v>
      </c>
      <c r="D68" s="252">
        <v>1</v>
      </c>
      <c r="E68" s="253">
        <f t="shared" si="2"/>
        <v>2.87E-2</v>
      </c>
    </row>
    <row r="69" spans="1:6" x14ac:dyDescent="0.3">
      <c r="A69" s="5" t="s">
        <v>88</v>
      </c>
      <c r="B69" s="6" t="s">
        <v>89</v>
      </c>
      <c r="C69" s="251">
        <v>5.0199999999999995E-2</v>
      </c>
      <c r="D69" s="252">
        <v>1</v>
      </c>
      <c r="E69" s="253">
        <f t="shared" si="2"/>
        <v>5.0200000000000002E-2</v>
      </c>
    </row>
    <row r="70" spans="1:6" x14ac:dyDescent="0.3">
      <c r="A70" s="5" t="s">
        <v>90</v>
      </c>
      <c r="B70" s="6" t="s">
        <v>91</v>
      </c>
      <c r="C70" s="251">
        <v>5.7300000000000004E-2</v>
      </c>
      <c r="D70" s="252">
        <v>1</v>
      </c>
      <c r="E70" s="253">
        <f t="shared" si="2"/>
        <v>5.7299999999999997E-2</v>
      </c>
    </row>
    <row r="71" spans="1:6" x14ac:dyDescent="0.3">
      <c r="A71" s="5" t="s">
        <v>92</v>
      </c>
      <c r="B71" s="6" t="s">
        <v>93</v>
      </c>
      <c r="C71" s="251">
        <v>1.7899999999999999E-2</v>
      </c>
      <c r="D71" s="252">
        <v>1</v>
      </c>
      <c r="E71" s="253">
        <f t="shared" si="2"/>
        <v>1.7899999999999999E-2</v>
      </c>
    </row>
    <row r="72" spans="1:6" x14ac:dyDescent="0.3">
      <c r="A72" s="7"/>
      <c r="B72" s="8" t="s">
        <v>94</v>
      </c>
      <c r="C72" s="258">
        <f>SUM(C55:C71)</f>
        <v>0.99999999999999989</v>
      </c>
      <c r="D72" s="259"/>
      <c r="E72" s="260">
        <f>SUM(E55:E71)</f>
        <v>0.99999999999999989</v>
      </c>
    </row>
    <row r="73" spans="1:6" ht="15" thickBot="1" x14ac:dyDescent="0.35"/>
    <row r="74" spans="1:6" ht="15" thickBot="1" x14ac:dyDescent="0.35">
      <c r="A74" s="171" t="s">
        <v>113</v>
      </c>
      <c r="B74" s="172"/>
      <c r="C74" s="172"/>
      <c r="D74" s="172"/>
      <c r="E74" s="172"/>
      <c r="F74" s="173"/>
    </row>
    <row r="75" spans="1:6" ht="90.75" customHeight="1" thickBot="1" x14ac:dyDescent="0.35">
      <c r="A75" s="127" t="s">
        <v>139</v>
      </c>
      <c r="B75" s="164"/>
      <c r="C75" s="164"/>
      <c r="D75" s="164"/>
      <c r="E75" s="164"/>
      <c r="F75" s="165"/>
    </row>
  </sheetData>
  <sheetProtection algorithmName="SHA-512" hashValue="5eeA/+HvjFR5En2hJtpLHIhz+JPZ1TPoQZlCB9SMvwuVie7Rp4M9GRE8gPsxnip4g5ko/i2fcBXZ9IGgeRPGvQ==" saltValue="h+uOFzdjf7xJU+yYGWdMfw==" spinCount="100000" sheet="1" objects="1" scenarios="1"/>
  <mergeCells count="12">
    <mergeCell ref="A1:F1"/>
    <mergeCell ref="B17:D17"/>
    <mergeCell ref="B24:C24"/>
    <mergeCell ref="C3:D3"/>
    <mergeCell ref="D28:F29"/>
    <mergeCell ref="A75:F75"/>
    <mergeCell ref="A53:E53"/>
    <mergeCell ref="A32:E32"/>
    <mergeCell ref="A2:F2"/>
    <mergeCell ref="A74:F74"/>
    <mergeCell ref="A31:E31"/>
    <mergeCell ref="D30:F30"/>
  </mergeCells>
  <dataValidations count="4">
    <dataValidation type="list" allowBlank="1" showInputMessage="1" showErrorMessage="1" sqref="C26" xr:uid="{3D452888-1E6C-491B-A35E-92531771EC71}">
      <formula1>"Σκελετός οπλισμένου σκυροδέματος,Μεταλλικός σκελετός"</formula1>
    </dataValidation>
    <dataValidation type="list" allowBlank="1" showInputMessage="1" showErrorMessage="1" sqref="C28" xr:uid="{6250BD9A-CFB9-49E4-B907-83A9C85481BD}">
      <formula1>"Συμβατικού τύπου,Παραδοσιακά,Διατηρητέα"</formula1>
    </dataValidation>
    <dataValidation type="list" allowBlank="1" showInputMessage="1" showErrorMessage="1" sqref="C30" xr:uid="{E23783DB-E57A-435E-A381-AAA1F3179573}">
      <formula1>"ΝΑΙ,ΟΧΙ"</formula1>
    </dataValidation>
    <dataValidation type="list" allowBlank="1" showInputMessage="1" showErrorMessage="1" sqref="C22:C23" xr:uid="{E843CC62-65A1-4673-AF00-4EDE55984DEA}">
      <formula1>"ΝΑΙ,ΌΧΙ"</formula1>
    </dataValidation>
  </dataValidations>
  <pageMargins left="0.47244094488188981" right="0.51181102362204722" top="0.74803149606299213" bottom="0.74803149606299213" header="0.31496062992125984" footer="0.31496062992125984"/>
  <pageSetup paperSize="9" scale="78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topLeftCell="A11" zoomScaleNormal="100" workbookViewId="0">
      <selection activeCell="F15" sqref="F15"/>
    </sheetView>
  </sheetViews>
  <sheetFormatPr defaultColWidth="9.109375" defaultRowHeight="14.4" x14ac:dyDescent="0.3"/>
  <cols>
    <col min="1" max="1" width="9.33203125" style="44" customWidth="1"/>
    <col min="2" max="2" width="42.6640625" style="44" customWidth="1"/>
    <col min="3" max="3" width="9" style="54" customWidth="1"/>
    <col min="4" max="4" width="10.6640625" style="55" customWidth="1"/>
    <col min="5" max="5" width="12.33203125" style="56" customWidth="1"/>
    <col min="6" max="6" width="12.88671875" style="44" customWidth="1"/>
    <col min="7" max="7" width="10.6640625" style="44" customWidth="1"/>
    <col min="8" max="8" width="16" style="44" bestFit="1" customWidth="1"/>
    <col min="9" max="9" width="33.5546875" style="44" customWidth="1"/>
    <col min="10" max="10" width="30" style="44" customWidth="1"/>
    <col min="11" max="16384" width="9.109375" style="44"/>
  </cols>
  <sheetData>
    <row r="1" spans="1:10" ht="92.4" customHeight="1" x14ac:dyDescent="0.3">
      <c r="A1" s="187" t="s">
        <v>198</v>
      </c>
      <c r="B1" s="187"/>
      <c r="C1" s="187"/>
      <c r="D1" s="187"/>
      <c r="E1" s="187"/>
      <c r="F1" s="187"/>
      <c r="G1" s="187"/>
      <c r="H1" s="187"/>
      <c r="I1" s="187"/>
    </row>
    <row r="2" spans="1:10" ht="30" customHeight="1" x14ac:dyDescent="0.3">
      <c r="A2" s="188" t="s">
        <v>17</v>
      </c>
      <c r="B2" s="188" t="s">
        <v>38</v>
      </c>
      <c r="C2" s="190" t="s">
        <v>28</v>
      </c>
      <c r="D2" s="188" t="s">
        <v>31</v>
      </c>
      <c r="E2" s="192" t="s">
        <v>161</v>
      </c>
      <c r="F2" s="196"/>
      <c r="G2" s="196"/>
      <c r="H2" s="197"/>
      <c r="I2" s="45"/>
    </row>
    <row r="3" spans="1:10" ht="45.75" customHeight="1" thickBot="1" x14ac:dyDescent="0.35">
      <c r="A3" s="189"/>
      <c r="B3" s="189"/>
      <c r="C3" s="191"/>
      <c r="D3" s="189"/>
      <c r="E3" s="193"/>
      <c r="F3" s="67" t="s">
        <v>32</v>
      </c>
      <c r="G3" s="65" t="s">
        <v>30</v>
      </c>
      <c r="H3" s="65" t="s">
        <v>34</v>
      </c>
      <c r="I3" s="65" t="s">
        <v>36</v>
      </c>
    </row>
    <row r="4" spans="1:10" ht="27.6" customHeight="1" x14ac:dyDescent="0.3">
      <c r="A4" s="68"/>
      <c r="B4" s="69" t="s">
        <v>167</v>
      </c>
      <c r="C4" s="70"/>
      <c r="D4" s="71"/>
      <c r="E4" s="72"/>
      <c r="F4" s="232">
        <f>SUM(F5:F9)</f>
        <v>0</v>
      </c>
      <c r="G4" s="232">
        <f t="shared" ref="G4" si="0">SUM(G5:G9)</f>
        <v>0</v>
      </c>
      <c r="H4" s="232">
        <f>SUM(H5:H9)</f>
        <v>0</v>
      </c>
      <c r="I4" s="73"/>
      <c r="J4" s="66"/>
    </row>
    <row r="5" spans="1:10" ht="24" customHeight="1" x14ac:dyDescent="0.3">
      <c r="A5" s="74">
        <v>1</v>
      </c>
      <c r="B5" s="42" t="s">
        <v>41</v>
      </c>
      <c r="C5" s="43" t="s">
        <v>33</v>
      </c>
      <c r="D5" s="89"/>
      <c r="E5" s="239">
        <f>_xlfn.IFS(AND('ΤΙΜΕΣ ΑΠΛΟΠΟΙΗΜ'!C26="Σκελετός οπλισμένου σκυροδέματος",'ΤΙΜΕΣ ΑΠΛΟΠΟΙΗΜ'!C28="Συμβατικού τύπου"),'ΤΙΜΕΣ ΑΠΛΟΠΟΙΗΜ'!C6*(1+'ΤΙΜΕΣ ΑΠΛΟΠΟΙΗΜ'!D24)*'ΤΙΜΕΣ ΑΠΛΟΠΟΙΗΜ'!E51,AND('ΤΙΜΕΣ ΑΠΛΟΠΟΙΗΜ'!C26="Σκελετός οπλισμένου σκυροδέματος",'ΤΙΜΕΣ ΑΠΛΟΠΟΙΗΜ'!C28="Παραδοσιακά"),'ΤΙΜΕΣ ΑΠΛΟΠΟΙΗΜ'!C10*(1+'ΤΙΜΕΣ ΑΠΛΟΠΟΙΗΜ'!D24)*'ΤΙΜΕΣ ΑΠΛΟΠΟΙΗΜ'!E51,AND('ΤΙΜΕΣ ΑΠΛΟΠΟΙΗΜ'!C26="Σκελετός οπλισμένου σκυροδέματος",'ΤΙΜΕΣ ΑΠΛΟΠΟΙΗΜ'!C28="Διατηρητέα"),'ΤΙΜΕΣ ΑΠΛΟΠΟΙΗΜ'!C14*(1+'ΤΙΜΕΣ ΑΠΛΟΠΟΙΗΜ'!D24)*'ΤΙΜΕΣ ΑΠΛΟΠΟΙΗΜ'!E51,AND('ΤΙΜΕΣ ΑΠΛΟΠΟΙΗΜ'!C26="Μεταλλικός σκελετός",'ΤΙΜΕΣ ΑΠΛΟΠΟΙΗΜ'!C28="Συμβατικού τύπου"),'ΤΙΜΕΣ ΑΠΛΟΠΟΙΗΜ'!D6*(1+'ΤΙΜΕΣ ΑΠΛΟΠΟΙΗΜ'!D24)*'ΤΙΜΕΣ ΑΠΛΟΠΟΙΗΜ'!E72,AND('ΤΙΜΕΣ ΑΠΛΟΠΟΙΗΜ'!C26="Μεταλλικός σκελετός",'ΤΙΜΕΣ ΑΠΛΟΠΟΙΗΜ'!C28="Παραδοσιακά"),'ΤΙΜΕΣ ΑΠΛΟΠΟΙΗΜ'!D10*(1+'ΤΙΜΕΣ ΑΠΛΟΠΟΙΗΜ'!D24)*'ΤΙΜΕΣ ΑΠΛΟΠΟΙΗΜ'!E72)</f>
        <v>1679.9999999999998</v>
      </c>
      <c r="F5" s="217">
        <f>ROUND(D5*E5,2)</f>
        <v>0</v>
      </c>
      <c r="G5" s="217">
        <f>ROUND(F5*0.17,2)</f>
        <v>0</v>
      </c>
      <c r="H5" s="233">
        <f t="shared" ref="H5:H7" si="1">F5+G5</f>
        <v>0</v>
      </c>
      <c r="I5" s="75"/>
      <c r="J5" s="240" t="s">
        <v>163</v>
      </c>
    </row>
    <row r="6" spans="1:10" ht="24" customHeight="1" x14ac:dyDescent="0.3">
      <c r="A6" s="76">
        <v>2</v>
      </c>
      <c r="B6" s="42" t="s">
        <v>19</v>
      </c>
      <c r="C6" s="43" t="s">
        <v>33</v>
      </c>
      <c r="D6" s="90"/>
      <c r="E6" s="239">
        <f>_xlfn.IFS(AND('ΤΙΜΕΣ ΑΠΛΟΠΟΙΗΜ'!C26="Σκελετός οπλισμένου σκυροδέματος",'ΤΙΜΕΣ ΑΠΛΟΠΟΙΗΜ'!C28="Συμβατικού τύπου"),'ΤΙΜΕΣ ΑΠΛΟΠΟΙΗΜ'!C7*(1+'ΤΙΜΕΣ ΑΠΛΟΠΟΙΗΜ'!D24),AND('ΤΙΜΕΣ ΑΠΛΟΠΟΙΗΜ'!C26="Σκελετός οπλισμένου σκυροδέματος",'ΤΙΜΕΣ ΑΠΛΟΠΟΙΗΜ'!C28="Παραδοσιακά"),'ΤΙΜΕΣ ΑΠΛΟΠΟΙΗΜ'!C11*(1+'ΤΙΜΕΣ ΑΠΛΟΠΟΙΗΜ'!D24),AND('ΤΙΜΕΣ ΑΠΛΟΠΟΙΗΜ'!C26="Σκελετός οπλισμένου σκυροδέματος",'ΤΙΜΕΣ ΑΠΛΟΠΟΙΗΜ'!C28="Διατηρητέα"),'ΤΙΜΕΣ ΑΠΛΟΠΟΙΗΜ'!C15*(1+'ΤΙΜΕΣ ΑΠΛΟΠΟΙΗΜ'!D24),AND('ΤΙΜΕΣ ΑΠΛΟΠΟΙΗΜ'!C26="Μεταλλικός σκελετός",'ΤΙΜΕΣ ΑΠΛΟΠΟΙΗΜ'!C28="Συμβατικού τύπου"),'ΤΙΜΕΣ ΑΠΛΟΠΟΙΗΜ'!D7*(1+'ΤΙΜΕΣ ΑΠΛΟΠΟΙΗΜ'!D24),AND('ΤΙΜΕΣ ΑΠΛΟΠΟΙΗΜ'!C26="Μεταλλικός σκελετός",'ΤΙΜΕΣ ΑΠΛΟΠΟΙΗΜ'!C28="Παραδοσιακά"),'ΤΙΜΕΣ ΑΠΛΟΠΟΙΗΜ'!D11*(1+'ΤΙΜΕΣ ΑΠΛΟΠΟΙΗΜ'!D24))</f>
        <v>840</v>
      </c>
      <c r="F6" s="217">
        <f>ROUND(D6*E6,2)</f>
        <v>0</v>
      </c>
      <c r="G6" s="217">
        <f t="shared" ref="G6:G16" si="2">ROUND(F6*0.17,2)</f>
        <v>0</v>
      </c>
      <c r="H6" s="233">
        <f t="shared" si="1"/>
        <v>0</v>
      </c>
      <c r="I6" s="75"/>
      <c r="J6" s="241"/>
    </row>
    <row r="7" spans="1:10" ht="24" customHeight="1" x14ac:dyDescent="0.3">
      <c r="A7" s="76">
        <v>3</v>
      </c>
      <c r="B7" s="42" t="s">
        <v>20</v>
      </c>
      <c r="C7" s="43" t="s">
        <v>33</v>
      </c>
      <c r="D7" s="90"/>
      <c r="E7" s="239">
        <f>_xlfn.IFS(AND('ΤΙΜΕΣ ΑΠΛΟΠΟΙΗΜ'!C26="Σκελετός οπλισμένου σκυροδέματος",'ΤΙΜΕΣ ΑΠΛΟΠΟΙΗΜ'!C28="Συμβατικού τύπου"),'ΤΙΜΕΣ ΑΠΛΟΠΟΙΗΜ'!C8*(1+'ΤΙΜΕΣ ΑΠΛΟΠΟΙΗΜ'!D24),AND('ΤΙΜΕΣ ΑΠΛΟΠΟΙΗΜ'!C26="Σκελετός οπλισμένου σκυροδέματος",'ΤΙΜΕΣ ΑΠΛΟΠΟΙΗΜ'!C28="Παραδοσιακά"),'ΤΙΜΕΣ ΑΠΛΟΠΟΙΗΜ'!C12*(1+'ΤΙΜΕΣ ΑΠΛΟΠΟΙΗΜ'!D24),AND('ΤΙΜΕΣ ΑΠΛΟΠΟΙΗΜ'!C26="Σκελετός οπλισμένου σκυροδέματος",'ΤΙΜΕΣ ΑΠΛΟΠΟΙΗΜ'!C28="Διατηρητέα"),'ΤΙΜΕΣ ΑΠΛΟΠΟΙΗΜ'!C16*(1+'ΤΙΜΕΣ ΑΠΛΟΠΟΙΗΜ'!D24),AND('ΤΙΜΕΣ ΑΠΛΟΠΟΙΗΜ'!C26="Μεταλλικός σκελετός",'ΤΙΜΕΣ ΑΠΛΟΠΟΙΗΜ'!C28="Συμβατικού τύπου"),'ΤΙΜΕΣ ΑΠΛΟΠΟΙΗΜ'!D8*(1+'ΤΙΜΕΣ ΑΠΛΟΠΟΙΗΜ'!D24),AND('ΤΙΜΕΣ ΑΠΛΟΠΟΙΗΜ'!C26="Μεταλλικός σκελετός",'ΤΙΜΕΣ ΑΠΛΟΠΟΙΗΜ'!C28="Παραδοσιακά"),'ΤΙΜΕΣ ΑΠΛΟΠΟΙΗΜ'!D12*(1+'ΤΙΜΕΣ ΑΠΛΟΠΟΙΗΜ'!D24))</f>
        <v>504</v>
      </c>
      <c r="F7" s="217">
        <f>ROUND(D7*E7,2)</f>
        <v>0</v>
      </c>
      <c r="G7" s="217">
        <f t="shared" si="2"/>
        <v>0</v>
      </c>
      <c r="H7" s="233">
        <f t="shared" si="1"/>
        <v>0</v>
      </c>
      <c r="I7" s="75"/>
      <c r="J7" s="242"/>
    </row>
    <row r="8" spans="1:10" ht="24" customHeight="1" x14ac:dyDescent="0.3">
      <c r="A8" s="76">
        <v>4</v>
      </c>
      <c r="B8" s="42" t="s">
        <v>187</v>
      </c>
      <c r="C8" s="43"/>
      <c r="D8" s="90"/>
      <c r="E8" s="93"/>
      <c r="F8" s="217">
        <f>ROUND(D8*E8,2)</f>
        <v>0</v>
      </c>
      <c r="G8" s="217">
        <f t="shared" si="2"/>
        <v>0</v>
      </c>
      <c r="H8" s="233">
        <f>F8+G8</f>
        <v>0</v>
      </c>
      <c r="I8" s="75"/>
      <c r="J8" s="243"/>
    </row>
    <row r="9" spans="1:10" ht="24" customHeight="1" thickBot="1" x14ac:dyDescent="0.35">
      <c r="A9" s="85">
        <v>5</v>
      </c>
      <c r="B9" s="86" t="s">
        <v>162</v>
      </c>
      <c r="C9" s="87"/>
      <c r="D9" s="91"/>
      <c r="E9" s="94"/>
      <c r="F9" s="234">
        <f>ROUND(D9*E9,2)</f>
        <v>0</v>
      </c>
      <c r="G9" s="217">
        <f t="shared" si="2"/>
        <v>0</v>
      </c>
      <c r="H9" s="235">
        <f>F9+G9</f>
        <v>0</v>
      </c>
      <c r="I9" s="88"/>
      <c r="J9" s="243"/>
    </row>
    <row r="10" spans="1:10" ht="27" customHeight="1" x14ac:dyDescent="0.3">
      <c r="A10" s="68"/>
      <c r="B10" s="69" t="s">
        <v>168</v>
      </c>
      <c r="C10" s="70"/>
      <c r="D10" s="71"/>
      <c r="E10" s="72"/>
      <c r="F10" s="232">
        <f>SUM(F11:F16)</f>
        <v>0</v>
      </c>
      <c r="G10" s="232">
        <f>SUM(G11:G16)</f>
        <v>0</v>
      </c>
      <c r="H10" s="232">
        <f>SUM(H11:H16)</f>
        <v>0</v>
      </c>
      <c r="I10" s="73"/>
      <c r="J10" s="244"/>
    </row>
    <row r="11" spans="1:10" ht="144" customHeight="1" x14ac:dyDescent="0.3">
      <c r="A11" s="74">
        <v>1</v>
      </c>
      <c r="B11" s="42" t="s">
        <v>169</v>
      </c>
      <c r="C11" s="43" t="s">
        <v>33</v>
      </c>
      <c r="D11" s="41"/>
      <c r="E11" s="239">
        <v>100</v>
      </c>
      <c r="F11" s="217">
        <f>ROUND(D11*E11,2)</f>
        <v>0</v>
      </c>
      <c r="G11" s="217">
        <f t="shared" si="2"/>
        <v>0</v>
      </c>
      <c r="H11" s="233">
        <f t="shared" ref="H11" si="3">F11+G11</f>
        <v>0</v>
      </c>
      <c r="I11" s="50"/>
      <c r="J11" s="245" t="s">
        <v>182</v>
      </c>
    </row>
    <row r="12" spans="1:10" ht="21.75" customHeight="1" x14ac:dyDescent="0.3">
      <c r="A12" s="74">
        <v>2</v>
      </c>
      <c r="B12" s="42" t="s">
        <v>103</v>
      </c>
      <c r="C12" s="43"/>
      <c r="D12" s="41"/>
      <c r="E12" s="93"/>
      <c r="F12" s="217">
        <f>ROUND(D12*E12,2)</f>
        <v>0</v>
      </c>
      <c r="G12" s="217">
        <f t="shared" si="2"/>
        <v>0</v>
      </c>
      <c r="H12" s="233">
        <f t="shared" ref="H12:H16" si="4">F12+G12</f>
        <v>0</v>
      </c>
      <c r="I12" s="50"/>
      <c r="J12" s="246" t="s">
        <v>154</v>
      </c>
    </row>
    <row r="13" spans="1:10" ht="21.75" customHeight="1" x14ac:dyDescent="0.3">
      <c r="A13" s="74">
        <v>3</v>
      </c>
      <c r="B13" s="42" t="s">
        <v>103</v>
      </c>
      <c r="C13" s="43"/>
      <c r="D13" s="41"/>
      <c r="E13" s="93"/>
      <c r="F13" s="217">
        <f>ROUND(D13*E13,2)</f>
        <v>0</v>
      </c>
      <c r="G13" s="217">
        <f t="shared" si="2"/>
        <v>0</v>
      </c>
      <c r="H13" s="233">
        <f t="shared" si="4"/>
        <v>0</v>
      </c>
      <c r="I13" s="50"/>
      <c r="J13" s="246"/>
    </row>
    <row r="14" spans="1:10" ht="21.75" customHeight="1" x14ac:dyDescent="0.3">
      <c r="A14" s="74">
        <v>4</v>
      </c>
      <c r="B14" s="42" t="s">
        <v>103</v>
      </c>
      <c r="C14" s="43"/>
      <c r="D14" s="41"/>
      <c r="E14" s="93"/>
      <c r="F14" s="217">
        <f t="shared" ref="F14:F16" si="5">ROUND(D14*E14,2)</f>
        <v>0</v>
      </c>
      <c r="G14" s="217">
        <f t="shared" si="2"/>
        <v>0</v>
      </c>
      <c r="H14" s="233">
        <f t="shared" si="4"/>
        <v>0</v>
      </c>
      <c r="I14" s="50"/>
      <c r="J14" s="246"/>
    </row>
    <row r="15" spans="1:10" ht="21.75" customHeight="1" x14ac:dyDescent="0.3">
      <c r="A15" s="74">
        <v>5</v>
      </c>
      <c r="B15" s="42" t="s">
        <v>103</v>
      </c>
      <c r="C15" s="43"/>
      <c r="D15" s="41"/>
      <c r="E15" s="93"/>
      <c r="F15" s="217">
        <f t="shared" si="5"/>
        <v>0</v>
      </c>
      <c r="G15" s="217">
        <f t="shared" si="2"/>
        <v>0</v>
      </c>
      <c r="H15" s="233">
        <f t="shared" si="4"/>
        <v>0</v>
      </c>
      <c r="I15" s="50"/>
      <c r="J15" s="246"/>
    </row>
    <row r="16" spans="1:10" ht="21.75" customHeight="1" thickBot="1" x14ac:dyDescent="0.35">
      <c r="A16" s="80" t="s">
        <v>55</v>
      </c>
      <c r="B16" s="81" t="s">
        <v>103</v>
      </c>
      <c r="C16" s="82"/>
      <c r="D16" s="83"/>
      <c r="E16" s="95"/>
      <c r="F16" s="236">
        <f t="shared" si="5"/>
        <v>0</v>
      </c>
      <c r="G16" s="217">
        <f t="shared" si="2"/>
        <v>0</v>
      </c>
      <c r="H16" s="237">
        <f t="shared" si="4"/>
        <v>0</v>
      </c>
      <c r="I16" s="84"/>
      <c r="J16" s="246"/>
    </row>
    <row r="17" spans="1:9" ht="35.25" customHeight="1" thickBot="1" x14ac:dyDescent="0.35">
      <c r="A17" s="198" t="s">
        <v>155</v>
      </c>
      <c r="B17" s="199"/>
      <c r="C17" s="199"/>
      <c r="D17" s="199"/>
      <c r="E17" s="200"/>
      <c r="F17" s="238">
        <f>F4+F10</f>
        <v>0</v>
      </c>
      <c r="G17" s="238">
        <f t="shared" ref="G17:H17" si="6">G4+G10</f>
        <v>0</v>
      </c>
      <c r="H17" s="238">
        <f t="shared" si="6"/>
        <v>0</v>
      </c>
      <c r="I17" s="92"/>
    </row>
    <row r="18" spans="1:9" ht="22.5" customHeight="1" x14ac:dyDescent="0.3">
      <c r="A18" s="44" t="s">
        <v>181</v>
      </c>
    </row>
    <row r="19" spans="1:9" ht="22.5" customHeight="1" x14ac:dyDescent="0.3">
      <c r="A19" s="201" t="s">
        <v>164</v>
      </c>
      <c r="B19" s="201"/>
      <c r="C19" s="201"/>
      <c r="D19" s="201"/>
      <c r="E19" s="201"/>
      <c r="F19" s="201"/>
      <c r="G19" s="201"/>
      <c r="H19" s="201"/>
      <c r="I19" s="201"/>
    </row>
    <row r="20" spans="1:9" ht="15" customHeight="1" x14ac:dyDescent="0.3">
      <c r="A20" s="195" t="s">
        <v>180</v>
      </c>
      <c r="B20" s="195"/>
      <c r="C20" s="195"/>
      <c r="D20" s="195"/>
      <c r="E20" s="195"/>
      <c r="F20" s="195"/>
      <c r="G20" s="195"/>
      <c r="H20" s="195"/>
      <c r="I20" s="195"/>
    </row>
    <row r="21" spans="1:9" x14ac:dyDescent="0.3">
      <c r="A21" s="194"/>
      <c r="B21" s="194"/>
      <c r="F21" s="57"/>
      <c r="G21" s="57"/>
    </row>
    <row r="22" spans="1:9" x14ac:dyDescent="0.3">
      <c r="A22" s="194"/>
      <c r="B22" s="194"/>
      <c r="F22" s="57"/>
      <c r="G22" s="57"/>
    </row>
  </sheetData>
  <sheetProtection algorithmName="SHA-512" hashValue="ijr+5ZrvskOXVsQBo4+n0kj3szsE/YUUlofro/TDb8Q2xuENouDujQOIB9KjFjBJnI7qZdmIOJlOGtbh+c2RdA==" saltValue="2TtIU4v7NqbRHucVbNo18w==" spinCount="100000" sheet="1" formatCells="0" formatColumns="0" formatRows="0" insertColumns="0" insertRows="0" deleteColumns="0" deleteRows="0"/>
  <mergeCells count="14">
    <mergeCell ref="A22:B22"/>
    <mergeCell ref="A21:B21"/>
    <mergeCell ref="A20:I20"/>
    <mergeCell ref="F2:H2"/>
    <mergeCell ref="J5:J7"/>
    <mergeCell ref="A17:E17"/>
    <mergeCell ref="J12:J16"/>
    <mergeCell ref="A19:I19"/>
    <mergeCell ref="A1:I1"/>
    <mergeCell ref="A2:A3"/>
    <mergeCell ref="B2:B3"/>
    <mergeCell ref="C2:C3"/>
    <mergeCell ref="D2:D3"/>
    <mergeCell ref="E2:E3"/>
  </mergeCells>
  <printOptions horizontalCentered="1"/>
  <pageMargins left="0.70866141732283472" right="0.62992125984251968" top="0.74803149606299213" bottom="0.74803149606299213" header="0.31496062992125984" footer="0.31496062992125984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C90F-11D0-4A5C-94AA-87540C5DB61A}">
  <dimension ref="A1:I148"/>
  <sheetViews>
    <sheetView tabSelected="1" topLeftCell="A84" zoomScaleNormal="100" workbookViewId="0">
      <selection activeCell="D124" sqref="D124"/>
    </sheetView>
  </sheetViews>
  <sheetFormatPr defaultColWidth="9.109375" defaultRowHeight="14.4" x14ac:dyDescent="0.3"/>
  <cols>
    <col min="1" max="1" width="9.33203125" style="44" customWidth="1"/>
    <col min="2" max="2" width="40.6640625" style="44" customWidth="1"/>
    <col min="3" max="3" width="5.88671875" style="44" bestFit="1" customWidth="1"/>
    <col min="4" max="7" width="10.6640625" style="44" customWidth="1"/>
    <col min="8" max="8" width="13.33203125" style="44" customWidth="1"/>
    <col min="9" max="9" width="17.5546875" style="44" customWidth="1"/>
    <col min="10" max="16384" width="9.109375" style="44"/>
  </cols>
  <sheetData>
    <row r="1" spans="1:9" ht="128.4" customHeight="1" x14ac:dyDescent="0.3">
      <c r="A1" s="209" t="s">
        <v>203</v>
      </c>
      <c r="B1" s="209"/>
      <c r="C1" s="209"/>
      <c r="D1" s="209"/>
      <c r="E1" s="209"/>
      <c r="F1" s="209"/>
      <c r="G1" s="209"/>
      <c r="H1" s="209"/>
      <c r="I1" s="209"/>
    </row>
    <row r="2" spans="1:9" x14ac:dyDescent="0.3">
      <c r="A2" s="46" t="s">
        <v>17</v>
      </c>
      <c r="B2" s="46" t="s">
        <v>38</v>
      </c>
      <c r="C2" s="46" t="s">
        <v>28</v>
      </c>
      <c r="D2" s="46" t="s">
        <v>31</v>
      </c>
      <c r="E2" s="46" t="s">
        <v>171</v>
      </c>
      <c r="F2" s="47" t="s">
        <v>32</v>
      </c>
      <c r="G2" s="46" t="s">
        <v>30</v>
      </c>
      <c r="H2" s="46" t="s">
        <v>34</v>
      </c>
      <c r="I2" s="46" t="s">
        <v>49</v>
      </c>
    </row>
    <row r="3" spans="1:9" ht="43.2" x14ac:dyDescent="0.3">
      <c r="A3" s="51">
        <v>1</v>
      </c>
      <c r="B3" s="42" t="s">
        <v>174</v>
      </c>
      <c r="C3" s="58" t="s">
        <v>35</v>
      </c>
      <c r="D3" s="42"/>
      <c r="E3" s="116">
        <v>90</v>
      </c>
      <c r="F3" s="49">
        <f>ROUND(D3*E3,2)</f>
        <v>0</v>
      </c>
      <c r="G3" s="49">
        <f>ROUND(F3*0.17,2)</f>
        <v>0</v>
      </c>
      <c r="H3" s="59">
        <f>F3+G3</f>
        <v>0</v>
      </c>
      <c r="I3" s="42" t="s">
        <v>170</v>
      </c>
    </row>
    <row r="4" spans="1:9" ht="43.2" x14ac:dyDescent="0.3">
      <c r="A4" s="51">
        <v>2</v>
      </c>
      <c r="B4" s="42" t="s">
        <v>173</v>
      </c>
      <c r="C4" s="43" t="s">
        <v>33</v>
      </c>
      <c r="D4" s="42"/>
      <c r="E4" s="116">
        <v>70</v>
      </c>
      <c r="F4" s="49">
        <f t="shared" ref="F4:F12" si="0">ROUND(D4*E4,2)</f>
        <v>0</v>
      </c>
      <c r="G4" s="49">
        <f t="shared" ref="G4:G12" si="1">ROUND(F4*0.17,2)</f>
        <v>0</v>
      </c>
      <c r="H4" s="59">
        <f t="shared" ref="H4:H12" si="2">F4+G4</f>
        <v>0</v>
      </c>
      <c r="I4" s="42" t="s">
        <v>170</v>
      </c>
    </row>
    <row r="5" spans="1:9" ht="43.2" x14ac:dyDescent="0.3">
      <c r="A5" s="60">
        <v>3</v>
      </c>
      <c r="B5" s="42" t="s">
        <v>172</v>
      </c>
      <c r="C5" s="43" t="s">
        <v>33</v>
      </c>
      <c r="D5" s="42"/>
      <c r="E5" s="116">
        <v>40</v>
      </c>
      <c r="F5" s="49">
        <f t="shared" si="0"/>
        <v>0</v>
      </c>
      <c r="G5" s="49">
        <f t="shared" si="1"/>
        <v>0</v>
      </c>
      <c r="H5" s="59">
        <f t="shared" si="2"/>
        <v>0</v>
      </c>
      <c r="I5" s="42" t="s">
        <v>170</v>
      </c>
    </row>
    <row r="6" spans="1:9" x14ac:dyDescent="0.3">
      <c r="A6" s="60">
        <v>4</v>
      </c>
      <c r="B6" s="61" t="s">
        <v>98</v>
      </c>
      <c r="C6" s="42"/>
      <c r="D6" s="42"/>
      <c r="E6" s="51"/>
      <c r="F6" s="49">
        <f t="shared" si="0"/>
        <v>0</v>
      </c>
      <c r="G6" s="49">
        <f t="shared" si="1"/>
        <v>0</v>
      </c>
      <c r="H6" s="59">
        <f t="shared" si="2"/>
        <v>0</v>
      </c>
      <c r="I6" s="48"/>
    </row>
    <row r="7" spans="1:9" x14ac:dyDescent="0.3">
      <c r="A7" s="60">
        <v>5</v>
      </c>
      <c r="B7" s="61" t="s">
        <v>98</v>
      </c>
      <c r="C7" s="42"/>
      <c r="D7" s="42"/>
      <c r="E7" s="51"/>
      <c r="F7" s="49">
        <f t="shared" si="0"/>
        <v>0</v>
      </c>
      <c r="G7" s="49">
        <f t="shared" si="1"/>
        <v>0</v>
      </c>
      <c r="H7" s="59">
        <f t="shared" si="2"/>
        <v>0</v>
      </c>
      <c r="I7" s="48"/>
    </row>
    <row r="8" spans="1:9" x14ac:dyDescent="0.3">
      <c r="A8" s="60" t="s">
        <v>55</v>
      </c>
      <c r="B8" s="61"/>
      <c r="C8" s="42"/>
      <c r="D8" s="42"/>
      <c r="E8" s="51"/>
      <c r="F8" s="49">
        <f t="shared" si="0"/>
        <v>0</v>
      </c>
      <c r="G8" s="49">
        <f t="shared" si="1"/>
        <v>0</v>
      </c>
      <c r="H8" s="59">
        <f t="shared" si="2"/>
        <v>0</v>
      </c>
      <c r="I8" s="48"/>
    </row>
    <row r="9" spans="1:9" x14ac:dyDescent="0.3">
      <c r="A9" s="60" t="s">
        <v>55</v>
      </c>
      <c r="B9" s="61"/>
      <c r="C9" s="42"/>
      <c r="D9" s="42"/>
      <c r="E9" s="51"/>
      <c r="F9" s="49">
        <f t="shared" si="0"/>
        <v>0</v>
      </c>
      <c r="G9" s="49">
        <f t="shared" si="1"/>
        <v>0</v>
      </c>
      <c r="H9" s="59">
        <f t="shared" si="2"/>
        <v>0</v>
      </c>
      <c r="I9" s="48"/>
    </row>
    <row r="10" spans="1:9" x14ac:dyDescent="0.3">
      <c r="A10" s="60" t="s">
        <v>99</v>
      </c>
      <c r="B10" s="61"/>
      <c r="C10" s="42"/>
      <c r="D10" s="42"/>
      <c r="E10" s="51"/>
      <c r="F10" s="49">
        <f t="shared" si="0"/>
        <v>0</v>
      </c>
      <c r="G10" s="49">
        <f t="shared" si="1"/>
        <v>0</v>
      </c>
      <c r="H10" s="59">
        <f t="shared" si="2"/>
        <v>0</v>
      </c>
      <c r="I10" s="48"/>
    </row>
    <row r="11" spans="1:9" x14ac:dyDescent="0.3">
      <c r="A11" s="60" t="s">
        <v>99</v>
      </c>
      <c r="B11" s="61"/>
      <c r="C11" s="42"/>
      <c r="D11" s="42"/>
      <c r="E11" s="51"/>
      <c r="F11" s="49">
        <f t="shared" si="0"/>
        <v>0</v>
      </c>
      <c r="G11" s="49">
        <f t="shared" si="1"/>
        <v>0</v>
      </c>
      <c r="H11" s="59">
        <f t="shared" si="2"/>
        <v>0</v>
      </c>
      <c r="I11" s="48"/>
    </row>
    <row r="12" spans="1:9" x14ac:dyDescent="0.3">
      <c r="A12" s="60" t="s">
        <v>98</v>
      </c>
      <c r="B12" s="61" t="s">
        <v>115</v>
      </c>
      <c r="C12" s="42"/>
      <c r="D12" s="42"/>
      <c r="E12" s="51"/>
      <c r="F12" s="49">
        <f t="shared" si="0"/>
        <v>0</v>
      </c>
      <c r="G12" s="49">
        <f t="shared" si="1"/>
        <v>0</v>
      </c>
      <c r="H12" s="59">
        <f t="shared" si="2"/>
        <v>0</v>
      </c>
      <c r="I12" s="48"/>
    </row>
    <row r="13" spans="1:9" x14ac:dyDescent="0.3">
      <c r="A13" s="52"/>
      <c r="B13" s="62" t="s">
        <v>156</v>
      </c>
      <c r="C13" s="62"/>
      <c r="D13" s="62"/>
      <c r="E13" s="62"/>
      <c r="F13" s="53">
        <f>SUM(F3:F12)</f>
        <v>0</v>
      </c>
      <c r="G13" s="53">
        <f>SUM(G3:G12)</f>
        <v>0</v>
      </c>
      <c r="H13" s="53">
        <f>SUM(H3:H12)</f>
        <v>0</v>
      </c>
      <c r="I13" s="53"/>
    </row>
    <row r="14" spans="1:9" ht="15" customHeight="1" x14ac:dyDescent="0.3">
      <c r="A14" s="195" t="s">
        <v>180</v>
      </c>
      <c r="B14" s="195"/>
      <c r="C14" s="195"/>
      <c r="D14" s="195"/>
      <c r="E14" s="195"/>
      <c r="F14" s="195"/>
      <c r="G14" s="195"/>
      <c r="H14" s="195"/>
      <c r="I14" s="195"/>
    </row>
    <row r="16" spans="1:9" ht="136.80000000000001" customHeight="1" x14ac:dyDescent="0.3">
      <c r="A16" s="209" t="s">
        <v>204</v>
      </c>
      <c r="B16" s="209"/>
      <c r="C16" s="209"/>
      <c r="D16" s="209"/>
      <c r="E16" s="209"/>
      <c r="F16" s="209"/>
      <c r="G16" s="209"/>
      <c r="H16" s="209"/>
      <c r="I16" s="209"/>
    </row>
    <row r="17" spans="1:9" ht="33" customHeight="1" thickBot="1" x14ac:dyDescent="0.35">
      <c r="A17" s="65" t="s">
        <v>17</v>
      </c>
      <c r="B17" s="65" t="s">
        <v>39</v>
      </c>
      <c r="C17" s="65" t="s">
        <v>28</v>
      </c>
      <c r="D17" s="65" t="s">
        <v>31</v>
      </c>
      <c r="E17" s="65" t="s">
        <v>29</v>
      </c>
      <c r="F17" s="67" t="s">
        <v>32</v>
      </c>
      <c r="G17" s="65" t="s">
        <v>30</v>
      </c>
      <c r="H17" s="65" t="s">
        <v>34</v>
      </c>
      <c r="I17" s="65" t="s">
        <v>49</v>
      </c>
    </row>
    <row r="18" spans="1:9" ht="22.5" customHeight="1" x14ac:dyDescent="0.3">
      <c r="A18" s="202" t="s">
        <v>125</v>
      </c>
      <c r="B18" s="203"/>
      <c r="C18" s="203"/>
      <c r="D18" s="203"/>
      <c r="E18" s="203"/>
      <c r="F18" s="203"/>
      <c r="G18" s="203"/>
      <c r="H18" s="204"/>
      <c r="I18" s="108"/>
    </row>
    <row r="19" spans="1:9" ht="22.5" customHeight="1" x14ac:dyDescent="0.3">
      <c r="A19" s="76">
        <v>1</v>
      </c>
      <c r="B19" s="42"/>
      <c r="C19" s="42"/>
      <c r="D19" s="42"/>
      <c r="E19" s="42"/>
      <c r="F19" s="217">
        <f t="shared" ref="F19:F20" si="3">ROUND(D19*E19,2)</f>
        <v>0</v>
      </c>
      <c r="G19" s="217">
        <f t="shared" ref="G19:G21" si="4">ROUND(F19*0.17,2)</f>
        <v>0</v>
      </c>
      <c r="H19" s="218">
        <f t="shared" ref="H19:H20" si="5">F19+G19</f>
        <v>0</v>
      </c>
      <c r="I19" s="75"/>
    </row>
    <row r="20" spans="1:9" ht="22.5" customHeight="1" x14ac:dyDescent="0.3">
      <c r="A20" s="76" t="s">
        <v>99</v>
      </c>
      <c r="B20" s="42"/>
      <c r="C20" s="42"/>
      <c r="D20" s="42"/>
      <c r="E20" s="42"/>
      <c r="F20" s="217">
        <f t="shared" si="3"/>
        <v>0</v>
      </c>
      <c r="G20" s="217">
        <f t="shared" si="4"/>
        <v>0</v>
      </c>
      <c r="H20" s="218">
        <f t="shared" si="5"/>
        <v>0</v>
      </c>
      <c r="I20" s="75"/>
    </row>
    <row r="21" spans="1:9" ht="22.5" customHeight="1" x14ac:dyDescent="0.3">
      <c r="A21" s="76" t="s">
        <v>99</v>
      </c>
      <c r="B21" s="42"/>
      <c r="C21" s="42"/>
      <c r="D21" s="42"/>
      <c r="E21" s="42"/>
      <c r="F21" s="217">
        <f t="shared" ref="F21" si="6">ROUND(D21*E21,2)</f>
        <v>0</v>
      </c>
      <c r="G21" s="217">
        <f t="shared" si="4"/>
        <v>0</v>
      </c>
      <c r="H21" s="218">
        <f t="shared" ref="H21" si="7">F21+G21</f>
        <v>0</v>
      </c>
      <c r="I21" s="75"/>
    </row>
    <row r="22" spans="1:9" ht="22.5" customHeight="1" thickBot="1" x14ac:dyDescent="0.35">
      <c r="A22" s="214" t="s">
        <v>127</v>
      </c>
      <c r="B22" s="215"/>
      <c r="C22" s="215"/>
      <c r="D22" s="215"/>
      <c r="E22" s="216"/>
      <c r="F22" s="219">
        <f>SUM(F19:F21)</f>
        <v>0</v>
      </c>
      <c r="G22" s="219">
        <f t="shared" ref="G22:H22" si="8">SUM(G19:G21)</f>
        <v>0</v>
      </c>
      <c r="H22" s="219">
        <f t="shared" si="8"/>
        <v>0</v>
      </c>
      <c r="I22" s="109"/>
    </row>
    <row r="23" spans="1:9" ht="22.5" customHeight="1" x14ac:dyDescent="0.3">
      <c r="A23" s="202" t="s">
        <v>126</v>
      </c>
      <c r="B23" s="203"/>
      <c r="C23" s="203"/>
      <c r="D23" s="203"/>
      <c r="E23" s="203"/>
      <c r="F23" s="203"/>
      <c r="G23" s="203"/>
      <c r="H23" s="204"/>
      <c r="I23" s="108"/>
    </row>
    <row r="24" spans="1:9" ht="26.25" customHeight="1" x14ac:dyDescent="0.3">
      <c r="A24" s="110" t="s">
        <v>99</v>
      </c>
      <c r="B24" s="61"/>
      <c r="C24" s="42"/>
      <c r="D24" s="42"/>
      <c r="E24" s="42"/>
      <c r="F24" s="217">
        <f t="shared" ref="F24:F26" si="9">ROUND(D24*E24,2)</f>
        <v>0</v>
      </c>
      <c r="G24" s="217">
        <f t="shared" ref="G24:G26" si="10">ROUND(F24*0.17,2)</f>
        <v>0</v>
      </c>
      <c r="H24" s="218">
        <f t="shared" ref="H24:H26" si="11">F24+G24</f>
        <v>0</v>
      </c>
      <c r="I24" s="75"/>
    </row>
    <row r="25" spans="1:9" ht="26.25" customHeight="1" x14ac:dyDescent="0.3">
      <c r="A25" s="110" t="s">
        <v>99</v>
      </c>
      <c r="B25" s="61"/>
      <c r="C25" s="42"/>
      <c r="D25" s="42"/>
      <c r="E25" s="42"/>
      <c r="F25" s="217">
        <f t="shared" ref="F25" si="12">ROUND(D25*E25,2)</f>
        <v>0</v>
      </c>
      <c r="G25" s="217">
        <f t="shared" si="10"/>
        <v>0</v>
      </c>
      <c r="H25" s="218">
        <f t="shared" ref="H25" si="13">F25+G25</f>
        <v>0</v>
      </c>
      <c r="I25" s="75"/>
    </row>
    <row r="26" spans="1:9" ht="22.5" customHeight="1" x14ac:dyDescent="0.3">
      <c r="A26" s="110" t="s">
        <v>99</v>
      </c>
      <c r="B26" s="61"/>
      <c r="C26" s="42"/>
      <c r="D26" s="42"/>
      <c r="E26" s="42"/>
      <c r="F26" s="217">
        <f t="shared" si="9"/>
        <v>0</v>
      </c>
      <c r="G26" s="217">
        <f t="shared" si="10"/>
        <v>0</v>
      </c>
      <c r="H26" s="218">
        <f t="shared" si="11"/>
        <v>0</v>
      </c>
      <c r="I26" s="75"/>
    </row>
    <row r="27" spans="1:9" ht="22.5" customHeight="1" thickBot="1" x14ac:dyDescent="0.35">
      <c r="A27" s="214" t="s">
        <v>128</v>
      </c>
      <c r="B27" s="215"/>
      <c r="C27" s="215"/>
      <c r="D27" s="215"/>
      <c r="E27" s="216"/>
      <c r="F27" s="219">
        <f>SUM(F24:F26)</f>
        <v>0</v>
      </c>
      <c r="G27" s="219">
        <f>SUM(G24:G26)</f>
        <v>0</v>
      </c>
      <c r="H27" s="219">
        <f>SUM(H24:H26)</f>
        <v>0</v>
      </c>
      <c r="I27" s="109"/>
    </row>
    <row r="28" spans="1:9" ht="22.5" customHeight="1" x14ac:dyDescent="0.3">
      <c r="A28" s="202" t="s">
        <v>140</v>
      </c>
      <c r="B28" s="203"/>
      <c r="C28" s="203"/>
      <c r="D28" s="203"/>
      <c r="E28" s="203"/>
      <c r="F28" s="203"/>
      <c r="G28" s="203"/>
      <c r="H28" s="204"/>
      <c r="I28" s="108"/>
    </row>
    <row r="29" spans="1:9" ht="26.25" customHeight="1" x14ac:dyDescent="0.3">
      <c r="A29" s="110" t="s">
        <v>99</v>
      </c>
      <c r="B29" s="61"/>
      <c r="C29" s="42"/>
      <c r="D29" s="42"/>
      <c r="E29" s="42"/>
      <c r="F29" s="217">
        <f t="shared" ref="F29:F31" si="14">ROUND(D29*E29,2)</f>
        <v>0</v>
      </c>
      <c r="G29" s="217">
        <f t="shared" ref="G29:G31" si="15">ROUND(F29*0.17,2)</f>
        <v>0</v>
      </c>
      <c r="H29" s="218">
        <f t="shared" ref="H29:H31" si="16">F29+G29</f>
        <v>0</v>
      </c>
      <c r="I29" s="75"/>
    </row>
    <row r="30" spans="1:9" ht="26.25" customHeight="1" x14ac:dyDescent="0.3">
      <c r="A30" s="110" t="s">
        <v>99</v>
      </c>
      <c r="B30" s="61"/>
      <c r="C30" s="42"/>
      <c r="D30" s="42"/>
      <c r="E30" s="42"/>
      <c r="F30" s="217">
        <f t="shared" si="14"/>
        <v>0</v>
      </c>
      <c r="G30" s="217">
        <f t="shared" si="15"/>
        <v>0</v>
      </c>
      <c r="H30" s="218">
        <f t="shared" si="16"/>
        <v>0</v>
      </c>
      <c r="I30" s="75"/>
    </row>
    <row r="31" spans="1:9" ht="22.5" customHeight="1" x14ac:dyDescent="0.3">
      <c r="A31" s="110" t="s">
        <v>99</v>
      </c>
      <c r="B31" s="61"/>
      <c r="C31" s="42"/>
      <c r="D31" s="42"/>
      <c r="E31" s="42"/>
      <c r="F31" s="217">
        <f t="shared" si="14"/>
        <v>0</v>
      </c>
      <c r="G31" s="217">
        <f t="shared" si="15"/>
        <v>0</v>
      </c>
      <c r="H31" s="218">
        <f t="shared" si="16"/>
        <v>0</v>
      </c>
      <c r="I31" s="75"/>
    </row>
    <row r="32" spans="1:9" ht="22.5" customHeight="1" thickBot="1" x14ac:dyDescent="0.35">
      <c r="A32" s="214" t="s">
        <v>141</v>
      </c>
      <c r="B32" s="215"/>
      <c r="C32" s="215"/>
      <c r="D32" s="215"/>
      <c r="E32" s="216"/>
      <c r="F32" s="219">
        <f>SUM(F29:F31)</f>
        <v>0</v>
      </c>
      <c r="G32" s="219">
        <f>SUM(G29:G31)</f>
        <v>0</v>
      </c>
      <c r="H32" s="219">
        <f>SUM(H29:H31)</f>
        <v>0</v>
      </c>
      <c r="I32" s="109"/>
    </row>
    <row r="33" spans="1:9" ht="35.25" customHeight="1" x14ac:dyDescent="0.3">
      <c r="A33" s="52"/>
      <c r="B33" s="62" t="s">
        <v>100</v>
      </c>
      <c r="C33" s="62"/>
      <c r="D33" s="62"/>
      <c r="E33" s="62"/>
      <c r="F33" s="220">
        <f>F32+F27+F22</f>
        <v>0</v>
      </c>
      <c r="G33" s="220">
        <f>G32+G27+G22</f>
        <v>0</v>
      </c>
      <c r="H33" s="220">
        <f>H32+H27+H22</f>
        <v>0</v>
      </c>
      <c r="I33" s="53"/>
    </row>
    <row r="34" spans="1:9" x14ac:dyDescent="0.3">
      <c r="A34" s="111" t="s">
        <v>37</v>
      </c>
      <c r="B34" s="210" t="s">
        <v>50</v>
      </c>
      <c r="C34" s="210"/>
      <c r="D34" s="210"/>
    </row>
    <row r="35" spans="1:9" ht="15" customHeight="1" x14ac:dyDescent="0.3">
      <c r="A35" s="195" t="s">
        <v>183</v>
      </c>
      <c r="B35" s="195"/>
      <c r="C35" s="195"/>
      <c r="D35" s="195"/>
      <c r="E35" s="195"/>
      <c r="F35" s="195"/>
      <c r="G35" s="195"/>
      <c r="H35" s="195"/>
      <c r="I35" s="195"/>
    </row>
    <row r="36" spans="1:9" x14ac:dyDescent="0.3">
      <c r="A36" s="194"/>
      <c r="B36" s="194"/>
      <c r="C36" s="57"/>
      <c r="D36" s="57"/>
      <c r="E36" s="57"/>
      <c r="F36" s="57"/>
      <c r="G36" s="57"/>
    </row>
    <row r="37" spans="1:9" ht="118.8" customHeight="1" x14ac:dyDescent="0.3">
      <c r="A37" s="209" t="s">
        <v>205</v>
      </c>
      <c r="B37" s="209"/>
      <c r="C37" s="209"/>
      <c r="D37" s="209"/>
      <c r="E37" s="209"/>
      <c r="F37" s="209"/>
      <c r="G37" s="209"/>
      <c r="H37" s="209"/>
      <c r="I37" s="209"/>
    </row>
    <row r="38" spans="1:9" ht="28.8" x14ac:dyDescent="0.3">
      <c r="A38" s="46" t="s">
        <v>17</v>
      </c>
      <c r="B38" s="46" t="s">
        <v>39</v>
      </c>
      <c r="C38" s="46" t="s">
        <v>28</v>
      </c>
      <c r="D38" s="46" t="s">
        <v>31</v>
      </c>
      <c r="E38" s="46" t="s">
        <v>29</v>
      </c>
      <c r="F38" s="47" t="s">
        <v>32</v>
      </c>
      <c r="G38" s="46" t="s">
        <v>30</v>
      </c>
      <c r="H38" s="46" t="s">
        <v>34</v>
      </c>
      <c r="I38" s="46" t="s">
        <v>49</v>
      </c>
    </row>
    <row r="39" spans="1:9" x14ac:dyDescent="0.3">
      <c r="A39" s="51">
        <v>1</v>
      </c>
      <c r="B39" s="42"/>
      <c r="C39" s="42"/>
      <c r="D39" s="42"/>
      <c r="E39" s="42"/>
      <c r="F39" s="217">
        <f>ROUND(D39*E39,2)</f>
        <v>0</v>
      </c>
      <c r="G39" s="217">
        <f t="shared" ref="G39:G44" si="17">ROUND(F39*0.17,2)</f>
        <v>0</v>
      </c>
      <c r="H39" s="218">
        <f>F39+G39</f>
        <v>0</v>
      </c>
      <c r="I39" s="48"/>
    </row>
    <row r="40" spans="1:9" x14ac:dyDescent="0.3">
      <c r="A40" s="51">
        <v>2</v>
      </c>
      <c r="B40" s="42"/>
      <c r="C40" s="42"/>
      <c r="D40" s="42"/>
      <c r="E40" s="42"/>
      <c r="F40" s="217">
        <f t="shared" ref="F40:F44" si="18">ROUND(D40*E40,2)</f>
        <v>0</v>
      </c>
      <c r="G40" s="217">
        <f t="shared" si="17"/>
        <v>0</v>
      </c>
      <c r="H40" s="218">
        <f t="shared" ref="H40:H44" si="19">F40+G40</f>
        <v>0</v>
      </c>
      <c r="I40" s="48"/>
    </row>
    <row r="41" spans="1:9" x14ac:dyDescent="0.3">
      <c r="A41" s="60">
        <v>3</v>
      </c>
      <c r="B41" s="61"/>
      <c r="C41" s="42"/>
      <c r="D41" s="42"/>
      <c r="E41" s="42"/>
      <c r="F41" s="217">
        <f t="shared" si="18"/>
        <v>0</v>
      </c>
      <c r="G41" s="217">
        <f t="shared" si="17"/>
        <v>0</v>
      </c>
      <c r="H41" s="218">
        <f t="shared" si="19"/>
        <v>0</v>
      </c>
      <c r="I41" s="48"/>
    </row>
    <row r="42" spans="1:9" x14ac:dyDescent="0.3">
      <c r="A42" s="60" t="s">
        <v>55</v>
      </c>
      <c r="B42" s="61"/>
      <c r="C42" s="42"/>
      <c r="D42" s="42"/>
      <c r="E42" s="42"/>
      <c r="F42" s="217">
        <f t="shared" si="18"/>
        <v>0</v>
      </c>
      <c r="G42" s="217">
        <f t="shared" si="17"/>
        <v>0</v>
      </c>
      <c r="H42" s="218">
        <f t="shared" si="19"/>
        <v>0</v>
      </c>
      <c r="I42" s="48"/>
    </row>
    <row r="43" spans="1:9" x14ac:dyDescent="0.3">
      <c r="A43" s="60" t="s">
        <v>55</v>
      </c>
      <c r="B43" s="61"/>
      <c r="C43" s="42"/>
      <c r="D43" s="42"/>
      <c r="E43" s="42"/>
      <c r="F43" s="217">
        <f t="shared" si="18"/>
        <v>0</v>
      </c>
      <c r="G43" s="217">
        <f t="shared" si="17"/>
        <v>0</v>
      </c>
      <c r="H43" s="218">
        <f t="shared" si="19"/>
        <v>0</v>
      </c>
      <c r="I43" s="48"/>
    </row>
    <row r="44" spans="1:9" x14ac:dyDescent="0.3">
      <c r="A44" s="60" t="s">
        <v>55</v>
      </c>
      <c r="B44" s="61"/>
      <c r="C44" s="42"/>
      <c r="D44" s="42"/>
      <c r="E44" s="42"/>
      <c r="F44" s="217">
        <f t="shared" si="18"/>
        <v>0</v>
      </c>
      <c r="G44" s="217">
        <f t="shared" si="17"/>
        <v>0</v>
      </c>
      <c r="H44" s="218">
        <f t="shared" si="19"/>
        <v>0</v>
      </c>
      <c r="I44" s="48"/>
    </row>
    <row r="45" spans="1:9" x14ac:dyDescent="0.3">
      <c r="A45" s="52"/>
      <c r="B45" s="62" t="s">
        <v>120</v>
      </c>
      <c r="C45" s="62"/>
      <c r="D45" s="62"/>
      <c r="E45" s="62"/>
      <c r="F45" s="220">
        <f>SUM(F39:F44)</f>
        <v>0</v>
      </c>
      <c r="G45" s="220">
        <f>SUM(G39:G44)</f>
        <v>0</v>
      </c>
      <c r="H45" s="220">
        <f>SUM(H39:H44)</f>
        <v>0</v>
      </c>
      <c r="I45" s="53"/>
    </row>
    <row r="46" spans="1:9" x14ac:dyDescent="0.3">
      <c r="A46" s="111" t="s">
        <v>37</v>
      </c>
      <c r="B46" s="205" t="s">
        <v>50</v>
      </c>
      <c r="C46" s="205"/>
      <c r="D46" s="205"/>
    </row>
    <row r="47" spans="1:9" ht="15" customHeight="1" x14ac:dyDescent="0.3">
      <c r="A47" s="195" t="s">
        <v>183</v>
      </c>
      <c r="B47" s="195"/>
      <c r="C47" s="195"/>
      <c r="D47" s="195"/>
      <c r="E47" s="195"/>
      <c r="F47" s="195"/>
      <c r="G47" s="195"/>
      <c r="H47" s="195"/>
      <c r="I47" s="195"/>
    </row>
    <row r="49" spans="1:9" ht="79.2" customHeight="1" x14ac:dyDescent="0.3">
      <c r="A49" s="187" t="s">
        <v>195</v>
      </c>
      <c r="B49" s="187"/>
      <c r="C49" s="187"/>
      <c r="D49" s="187"/>
      <c r="E49" s="187"/>
      <c r="F49" s="187"/>
      <c r="G49" s="187"/>
      <c r="H49" s="187"/>
      <c r="I49" s="187"/>
    </row>
    <row r="50" spans="1:9" ht="28.8" x14ac:dyDescent="0.3">
      <c r="A50" s="46" t="s">
        <v>17</v>
      </c>
      <c r="B50" s="46" t="s">
        <v>39</v>
      </c>
      <c r="C50" s="46" t="s">
        <v>28</v>
      </c>
      <c r="D50" s="46" t="s">
        <v>31</v>
      </c>
      <c r="E50" s="46" t="s">
        <v>29</v>
      </c>
      <c r="F50" s="47" t="s">
        <v>32</v>
      </c>
      <c r="G50" s="46" t="s">
        <v>30</v>
      </c>
      <c r="H50" s="46" t="s">
        <v>34</v>
      </c>
      <c r="I50" s="46" t="s">
        <v>49</v>
      </c>
    </row>
    <row r="51" spans="1:9" x14ac:dyDescent="0.3">
      <c r="A51" s="51">
        <v>1</v>
      </c>
      <c r="B51" s="42"/>
      <c r="C51" s="42"/>
      <c r="D51" s="42"/>
      <c r="E51" s="42"/>
      <c r="F51" s="217">
        <f>ROUND(D51*E51,2)</f>
        <v>0</v>
      </c>
      <c r="G51" s="217">
        <f t="shared" ref="G51:G53" si="20">ROUND(F51*0.17,2)</f>
        <v>0</v>
      </c>
      <c r="H51" s="218">
        <f>F51+G51</f>
        <v>0</v>
      </c>
      <c r="I51" s="48"/>
    </row>
    <row r="52" spans="1:9" x14ac:dyDescent="0.3">
      <c r="A52" s="51" t="s">
        <v>55</v>
      </c>
      <c r="B52" s="42"/>
      <c r="C52" s="42"/>
      <c r="D52" s="42"/>
      <c r="F52" s="217">
        <f t="shared" ref="F52:F53" si="21">ROUND(D52*E52,2)</f>
        <v>0</v>
      </c>
      <c r="G52" s="217">
        <f t="shared" si="20"/>
        <v>0</v>
      </c>
      <c r="H52" s="218">
        <f t="shared" ref="H52:H53" si="22">F52+G52</f>
        <v>0</v>
      </c>
      <c r="I52" s="48"/>
    </row>
    <row r="53" spans="1:9" x14ac:dyDescent="0.3">
      <c r="A53" s="60" t="s">
        <v>55</v>
      </c>
      <c r="B53" s="61"/>
      <c r="C53" s="42"/>
      <c r="D53" s="42"/>
      <c r="E53" s="42"/>
      <c r="F53" s="217">
        <f t="shared" si="21"/>
        <v>0</v>
      </c>
      <c r="G53" s="217">
        <f t="shared" si="20"/>
        <v>0</v>
      </c>
      <c r="H53" s="218">
        <f t="shared" si="22"/>
        <v>0</v>
      </c>
      <c r="I53" s="48"/>
    </row>
    <row r="54" spans="1:9" x14ac:dyDescent="0.3">
      <c r="A54" s="52"/>
      <c r="B54" s="62" t="s">
        <v>132</v>
      </c>
      <c r="C54" s="62"/>
      <c r="D54" s="62"/>
      <c r="E54" s="62"/>
      <c r="F54" s="220">
        <f>SUM(F51:F53)</f>
        <v>0</v>
      </c>
      <c r="G54" s="220">
        <f>SUM(G51:G53)</f>
        <v>0</v>
      </c>
      <c r="H54" s="220">
        <f>SUM(H51:H53)</f>
        <v>0</v>
      </c>
      <c r="I54" s="53"/>
    </row>
    <row r="55" spans="1:9" ht="32.25" customHeight="1" x14ac:dyDescent="0.3">
      <c r="A55" s="112" t="s">
        <v>37</v>
      </c>
      <c r="B55" s="205" t="s">
        <v>158</v>
      </c>
      <c r="C55" s="205"/>
      <c r="D55" s="205"/>
      <c r="E55" s="205"/>
      <c r="F55" s="205"/>
      <c r="G55" s="205"/>
      <c r="H55" s="205"/>
      <c r="I55" s="205"/>
    </row>
    <row r="56" spans="1:9" ht="15" customHeight="1" x14ac:dyDescent="0.3">
      <c r="A56" s="195" t="s">
        <v>183</v>
      </c>
      <c r="B56" s="195"/>
      <c r="C56" s="195"/>
      <c r="D56" s="195"/>
      <c r="E56" s="195"/>
      <c r="F56" s="195"/>
      <c r="G56" s="195"/>
      <c r="H56" s="195"/>
      <c r="I56" s="195"/>
    </row>
    <row r="57" spans="1:9" x14ac:dyDescent="0.3">
      <c r="A57" s="113"/>
      <c r="B57" s="114"/>
      <c r="C57" s="114"/>
      <c r="D57" s="114"/>
    </row>
    <row r="59" spans="1:9" ht="42.75" customHeight="1" x14ac:dyDescent="0.3">
      <c r="A59" s="187" t="s">
        <v>52</v>
      </c>
      <c r="B59" s="187"/>
      <c r="C59" s="187"/>
      <c r="D59" s="187"/>
      <c r="E59" s="187"/>
      <c r="F59" s="187"/>
      <c r="G59" s="187"/>
      <c r="H59" s="187"/>
      <c r="I59" s="187"/>
    </row>
    <row r="60" spans="1:9" ht="28.8" x14ac:dyDescent="0.3">
      <c r="A60" s="46" t="s">
        <v>17</v>
      </c>
      <c r="B60" s="46" t="s">
        <v>39</v>
      </c>
      <c r="C60" s="46" t="s">
        <v>28</v>
      </c>
      <c r="D60" s="46" t="s">
        <v>31</v>
      </c>
      <c r="E60" s="46" t="s">
        <v>29</v>
      </c>
      <c r="F60" s="47" t="s">
        <v>32</v>
      </c>
      <c r="G60" s="46" t="s">
        <v>30</v>
      </c>
      <c r="H60" s="46" t="s">
        <v>34</v>
      </c>
      <c r="I60" s="46" t="s">
        <v>49</v>
      </c>
    </row>
    <row r="61" spans="1:9" x14ac:dyDescent="0.3">
      <c r="A61" s="51">
        <v>1</v>
      </c>
      <c r="B61" s="42"/>
      <c r="C61" s="42"/>
      <c r="D61" s="42"/>
      <c r="E61" s="42"/>
      <c r="F61" s="217">
        <f>ROUND(D61*E61,2)</f>
        <v>0</v>
      </c>
      <c r="G61" s="217">
        <f t="shared" ref="G61:G66" si="23">ROUND(F61*0.17,2)</f>
        <v>0</v>
      </c>
      <c r="H61" s="218">
        <f>F61+G61</f>
        <v>0</v>
      </c>
      <c r="I61" s="48"/>
    </row>
    <row r="62" spans="1:9" x14ac:dyDescent="0.3">
      <c r="A62" s="51">
        <v>2</v>
      </c>
      <c r="B62" s="42"/>
      <c r="C62" s="42"/>
      <c r="D62" s="42"/>
      <c r="E62" s="42"/>
      <c r="F62" s="217">
        <f t="shared" ref="F62:F66" si="24">ROUND(D62*E62,2)</f>
        <v>0</v>
      </c>
      <c r="G62" s="217">
        <f t="shared" si="23"/>
        <v>0</v>
      </c>
      <c r="H62" s="218">
        <f t="shared" ref="H62:H66" si="25">F62+G62</f>
        <v>0</v>
      </c>
      <c r="I62" s="48"/>
    </row>
    <row r="63" spans="1:9" x14ac:dyDescent="0.3">
      <c r="A63" s="60">
        <v>3</v>
      </c>
      <c r="B63" s="61"/>
      <c r="C63" s="42"/>
      <c r="D63" s="42"/>
      <c r="E63" s="42"/>
      <c r="F63" s="217">
        <f t="shared" si="24"/>
        <v>0</v>
      </c>
      <c r="G63" s="217">
        <f t="shared" si="23"/>
        <v>0</v>
      </c>
      <c r="H63" s="218">
        <f t="shared" si="25"/>
        <v>0</v>
      </c>
      <c r="I63" s="48"/>
    </row>
    <row r="64" spans="1:9" x14ac:dyDescent="0.3">
      <c r="A64" s="60" t="s">
        <v>99</v>
      </c>
      <c r="B64" s="61"/>
      <c r="C64" s="42"/>
      <c r="D64" s="42"/>
      <c r="E64" s="42"/>
      <c r="F64" s="217">
        <f t="shared" si="24"/>
        <v>0</v>
      </c>
      <c r="G64" s="217">
        <f t="shared" si="23"/>
        <v>0</v>
      </c>
      <c r="H64" s="218">
        <f t="shared" si="25"/>
        <v>0</v>
      </c>
      <c r="I64" s="48"/>
    </row>
    <row r="65" spans="1:9" x14ac:dyDescent="0.3">
      <c r="A65" s="60" t="s">
        <v>99</v>
      </c>
      <c r="B65" s="61"/>
      <c r="C65" s="42"/>
      <c r="D65" s="42"/>
      <c r="E65" s="42"/>
      <c r="F65" s="217">
        <f t="shared" si="24"/>
        <v>0</v>
      </c>
      <c r="G65" s="217">
        <f t="shared" si="23"/>
        <v>0</v>
      </c>
      <c r="H65" s="218">
        <f t="shared" si="25"/>
        <v>0</v>
      </c>
      <c r="I65" s="48"/>
    </row>
    <row r="66" spans="1:9" x14ac:dyDescent="0.3">
      <c r="A66" s="60" t="s">
        <v>99</v>
      </c>
      <c r="B66" s="61"/>
      <c r="C66" s="42"/>
      <c r="D66" s="42"/>
      <c r="E66" s="42"/>
      <c r="F66" s="217">
        <f t="shared" si="24"/>
        <v>0</v>
      </c>
      <c r="G66" s="217">
        <f t="shared" si="23"/>
        <v>0</v>
      </c>
      <c r="H66" s="218">
        <f t="shared" si="25"/>
        <v>0</v>
      </c>
      <c r="I66" s="48"/>
    </row>
    <row r="67" spans="1:9" x14ac:dyDescent="0.3">
      <c r="A67" s="52"/>
      <c r="B67" s="62" t="s">
        <v>121</v>
      </c>
      <c r="C67" s="62"/>
      <c r="D67" s="62"/>
      <c r="E67" s="62"/>
      <c r="F67" s="220">
        <f>SUM(F61:F66)</f>
        <v>0</v>
      </c>
      <c r="G67" s="220">
        <f t="shared" ref="G67:H67" si="26">SUM(G61:G66)</f>
        <v>0</v>
      </c>
      <c r="H67" s="220">
        <f t="shared" si="26"/>
        <v>0</v>
      </c>
      <c r="I67" s="53"/>
    </row>
    <row r="68" spans="1:9" ht="68.25" customHeight="1" x14ac:dyDescent="0.3">
      <c r="A68" s="112" t="s">
        <v>37</v>
      </c>
      <c r="B68" s="211" t="s">
        <v>159</v>
      </c>
      <c r="C68" s="212"/>
      <c r="D68" s="212"/>
      <c r="E68" s="212"/>
      <c r="F68" s="212"/>
      <c r="G68" s="212"/>
      <c r="H68" s="212"/>
      <c r="I68" s="213"/>
    </row>
    <row r="69" spans="1:9" x14ac:dyDescent="0.3">
      <c r="A69" s="115"/>
      <c r="C69" s="57"/>
      <c r="D69" s="57"/>
      <c r="E69" s="57"/>
      <c r="F69" s="57"/>
      <c r="G69" s="57"/>
    </row>
    <row r="70" spans="1:9" x14ac:dyDescent="0.3">
      <c r="A70" s="115"/>
    </row>
    <row r="72" spans="1:9" ht="120" customHeight="1" x14ac:dyDescent="0.3">
      <c r="A72" s="209" t="s">
        <v>206</v>
      </c>
      <c r="B72" s="209"/>
      <c r="C72" s="209"/>
      <c r="D72" s="209"/>
      <c r="E72" s="209"/>
      <c r="F72" s="209"/>
      <c r="G72" s="209"/>
      <c r="H72" s="209"/>
      <c r="I72" s="209"/>
    </row>
    <row r="73" spans="1:9" ht="29.4" thickBot="1" x14ac:dyDescent="0.35">
      <c r="A73" s="46" t="s">
        <v>17</v>
      </c>
      <c r="B73" s="46" t="s">
        <v>39</v>
      </c>
      <c r="C73" s="46" t="s">
        <v>28</v>
      </c>
      <c r="D73" s="46" t="s">
        <v>31</v>
      </c>
      <c r="E73" s="46" t="s">
        <v>29</v>
      </c>
      <c r="F73" s="47" t="s">
        <v>32</v>
      </c>
      <c r="G73" s="46" t="s">
        <v>30</v>
      </c>
      <c r="H73" s="46" t="s">
        <v>34</v>
      </c>
      <c r="I73" s="46" t="s">
        <v>49</v>
      </c>
    </row>
    <row r="74" spans="1:9" ht="22.5" customHeight="1" x14ac:dyDescent="0.3">
      <c r="A74" s="202" t="s">
        <v>207</v>
      </c>
      <c r="B74" s="203"/>
      <c r="C74" s="203"/>
      <c r="D74" s="203"/>
      <c r="E74" s="203"/>
      <c r="F74" s="203"/>
      <c r="G74" s="203"/>
      <c r="H74" s="204"/>
      <c r="I74" s="108"/>
    </row>
    <row r="75" spans="1:9" x14ac:dyDescent="0.3">
      <c r="A75" s="76">
        <v>1</v>
      </c>
      <c r="B75" s="42" t="s">
        <v>129</v>
      </c>
      <c r="C75" s="42"/>
      <c r="D75" s="42"/>
      <c r="E75" s="42"/>
      <c r="F75" s="217">
        <f>ROUND(D75*E75,2)</f>
        <v>0</v>
      </c>
      <c r="G75" s="217">
        <f t="shared" ref="G75:G90" si="27">ROUND(F75*0.17,2)</f>
        <v>0</v>
      </c>
      <c r="H75" s="218">
        <f>F75+G75</f>
        <v>0</v>
      </c>
      <c r="I75" s="75"/>
    </row>
    <row r="76" spans="1:9" x14ac:dyDescent="0.3">
      <c r="A76" s="76">
        <v>2</v>
      </c>
      <c r="B76" s="42" t="s">
        <v>130</v>
      </c>
      <c r="C76" s="42"/>
      <c r="D76" s="42"/>
      <c r="F76" s="217">
        <f t="shared" ref="F76:F77" si="28">ROUND(D76*E76,2)</f>
        <v>0</v>
      </c>
      <c r="G76" s="217">
        <f t="shared" si="27"/>
        <v>0</v>
      </c>
      <c r="H76" s="218">
        <f t="shared" ref="H76:H77" si="29">F76+G76</f>
        <v>0</v>
      </c>
      <c r="I76" s="75"/>
    </row>
    <row r="77" spans="1:9" ht="15" thickBot="1" x14ac:dyDescent="0.35">
      <c r="A77" s="120">
        <v>3</v>
      </c>
      <c r="B77" s="121" t="s">
        <v>131</v>
      </c>
      <c r="C77" s="122"/>
      <c r="D77" s="42"/>
      <c r="E77" s="42"/>
      <c r="F77" s="221">
        <f t="shared" si="28"/>
        <v>0</v>
      </c>
      <c r="G77" s="217">
        <f t="shared" si="27"/>
        <v>0</v>
      </c>
      <c r="H77" s="222">
        <f t="shared" si="29"/>
        <v>0</v>
      </c>
      <c r="I77" s="109"/>
    </row>
    <row r="78" spans="1:9" ht="22.5" customHeight="1" x14ac:dyDescent="0.3">
      <c r="A78" s="202" t="s">
        <v>209</v>
      </c>
      <c r="B78" s="203"/>
      <c r="C78" s="203"/>
      <c r="D78" s="203"/>
      <c r="E78" s="203"/>
      <c r="F78" s="203"/>
      <c r="G78" s="203"/>
      <c r="H78" s="204"/>
      <c r="I78" s="108"/>
    </row>
    <row r="79" spans="1:9" x14ac:dyDescent="0.3">
      <c r="A79" s="76">
        <v>1</v>
      </c>
      <c r="B79" s="42" t="s">
        <v>129</v>
      </c>
      <c r="C79" s="42"/>
      <c r="D79" s="42"/>
      <c r="E79" s="42"/>
      <c r="F79" s="217">
        <f>ROUND(D79*E79,2)</f>
        <v>0</v>
      </c>
      <c r="G79" s="217">
        <f t="shared" si="27"/>
        <v>0</v>
      </c>
      <c r="H79" s="218">
        <f>F79+G79</f>
        <v>0</v>
      </c>
      <c r="I79" s="75"/>
    </row>
    <row r="80" spans="1:9" ht="28.8" x14ac:dyDescent="0.3">
      <c r="A80" s="76">
        <v>2</v>
      </c>
      <c r="B80" s="42" t="s">
        <v>208</v>
      </c>
      <c r="C80" s="42"/>
      <c r="D80" s="42"/>
      <c r="F80" s="217">
        <f t="shared" ref="F80:F81" si="30">ROUND(D80*E80,2)</f>
        <v>0</v>
      </c>
      <c r="G80" s="217">
        <f t="shared" si="27"/>
        <v>0</v>
      </c>
      <c r="H80" s="218">
        <f t="shared" ref="H80:H81" si="31">F80+G80</f>
        <v>0</v>
      </c>
      <c r="I80" s="75"/>
    </row>
    <row r="81" spans="1:9" ht="15" thickBot="1" x14ac:dyDescent="0.35">
      <c r="A81" s="120">
        <v>3</v>
      </c>
      <c r="B81" s="121" t="s">
        <v>131</v>
      </c>
      <c r="C81" s="122"/>
      <c r="D81" s="42"/>
      <c r="E81" s="42"/>
      <c r="F81" s="221">
        <f t="shared" si="30"/>
        <v>0</v>
      </c>
      <c r="G81" s="217">
        <f t="shared" si="27"/>
        <v>0</v>
      </c>
      <c r="H81" s="222">
        <f t="shared" si="31"/>
        <v>0</v>
      </c>
      <c r="I81" s="109"/>
    </row>
    <row r="82" spans="1:9" ht="22.5" customHeight="1" x14ac:dyDescent="0.3">
      <c r="A82" s="202" t="s">
        <v>210</v>
      </c>
      <c r="B82" s="203"/>
      <c r="C82" s="203"/>
      <c r="D82" s="203"/>
      <c r="E82" s="203"/>
      <c r="F82" s="203"/>
      <c r="G82" s="203"/>
      <c r="H82" s="204"/>
      <c r="I82" s="108"/>
    </row>
    <row r="83" spans="1:9" x14ac:dyDescent="0.3">
      <c r="A83" s="76">
        <v>1</v>
      </c>
      <c r="B83" s="42" t="s">
        <v>129</v>
      </c>
      <c r="C83" s="42"/>
      <c r="D83" s="42"/>
      <c r="E83" s="42"/>
      <c r="F83" s="217">
        <f>ROUND(D83*E83,2)</f>
        <v>0</v>
      </c>
      <c r="G83" s="217">
        <f t="shared" si="27"/>
        <v>0</v>
      </c>
      <c r="H83" s="218">
        <f>F83+G83</f>
        <v>0</v>
      </c>
      <c r="I83" s="75"/>
    </row>
    <row r="84" spans="1:9" ht="28.8" x14ac:dyDescent="0.3">
      <c r="A84" s="76">
        <v>2</v>
      </c>
      <c r="B84" s="42" t="s">
        <v>208</v>
      </c>
      <c r="C84" s="42"/>
      <c r="D84" s="42"/>
      <c r="E84" s="42"/>
      <c r="F84" s="217">
        <f t="shared" ref="F84:F85" si="32">ROUND(D84*E84,2)</f>
        <v>0</v>
      </c>
      <c r="G84" s="217">
        <f t="shared" si="27"/>
        <v>0</v>
      </c>
      <c r="H84" s="218">
        <f t="shared" ref="H84:H85" si="33">F84+G84</f>
        <v>0</v>
      </c>
      <c r="I84" s="75"/>
    </row>
    <row r="85" spans="1:9" x14ac:dyDescent="0.3">
      <c r="A85" s="110">
        <v>3</v>
      </c>
      <c r="B85" s="61" t="s">
        <v>131</v>
      </c>
      <c r="C85" s="42"/>
      <c r="D85" s="42"/>
      <c r="E85" s="42"/>
      <c r="F85" s="217">
        <f t="shared" si="32"/>
        <v>0</v>
      </c>
      <c r="G85" s="217">
        <f t="shared" si="27"/>
        <v>0</v>
      </c>
      <c r="H85" s="218">
        <f t="shared" si="33"/>
        <v>0</v>
      </c>
      <c r="I85" s="75"/>
    </row>
    <row r="86" spans="1:9" ht="15" thickBot="1" x14ac:dyDescent="0.35">
      <c r="A86" s="120">
        <v>4</v>
      </c>
      <c r="B86" s="121" t="s">
        <v>196</v>
      </c>
      <c r="C86" s="122"/>
      <c r="D86" s="42"/>
      <c r="E86" s="42"/>
      <c r="F86" s="221">
        <f>ROUND(D86*E86,2)</f>
        <v>0</v>
      </c>
      <c r="G86" s="217">
        <f t="shared" si="27"/>
        <v>0</v>
      </c>
      <c r="H86" s="222">
        <f>F86+G86</f>
        <v>0</v>
      </c>
      <c r="I86" s="109"/>
    </row>
    <row r="87" spans="1:9" ht="22.5" customHeight="1" x14ac:dyDescent="0.3">
      <c r="A87" s="202" t="s">
        <v>211</v>
      </c>
      <c r="B87" s="203"/>
      <c r="C87" s="203"/>
      <c r="D87" s="203"/>
      <c r="E87" s="203"/>
      <c r="F87" s="203"/>
      <c r="G87" s="203"/>
      <c r="H87" s="204"/>
      <c r="I87" s="108"/>
    </row>
    <row r="88" spans="1:9" ht="28.8" x14ac:dyDescent="0.3">
      <c r="A88" s="76">
        <v>1</v>
      </c>
      <c r="B88" s="42" t="s">
        <v>199</v>
      </c>
      <c r="C88" s="42"/>
      <c r="D88" s="42"/>
      <c r="E88" s="42"/>
      <c r="F88" s="217">
        <f t="shared" ref="F88:F90" si="34">ROUND(D88*E88,2)</f>
        <v>0</v>
      </c>
      <c r="G88" s="217">
        <f t="shared" si="27"/>
        <v>0</v>
      </c>
      <c r="H88" s="218">
        <f t="shared" ref="H88:H90" si="35">F88+G88</f>
        <v>0</v>
      </c>
      <c r="I88" s="75"/>
    </row>
    <row r="89" spans="1:9" x14ac:dyDescent="0.3">
      <c r="A89" s="110">
        <v>2</v>
      </c>
      <c r="B89" s="61" t="s">
        <v>131</v>
      </c>
      <c r="C89" s="42"/>
      <c r="D89" s="42"/>
      <c r="E89" s="42"/>
      <c r="F89" s="217">
        <f t="shared" ref="F89" si="36">ROUND(D89*E89,2)</f>
        <v>0</v>
      </c>
      <c r="G89" s="217">
        <f t="shared" si="27"/>
        <v>0</v>
      </c>
      <c r="H89" s="218">
        <f t="shared" ref="H89" si="37">F89+G89</f>
        <v>0</v>
      </c>
      <c r="I89" s="75"/>
    </row>
    <row r="90" spans="1:9" ht="29.4" thickBot="1" x14ac:dyDescent="0.35">
      <c r="A90" s="120">
        <v>3</v>
      </c>
      <c r="B90" s="121" t="s">
        <v>200</v>
      </c>
      <c r="C90" s="122"/>
      <c r="D90" s="122"/>
      <c r="E90" s="122"/>
      <c r="F90" s="221">
        <f t="shared" si="34"/>
        <v>0</v>
      </c>
      <c r="G90" s="221">
        <f t="shared" si="27"/>
        <v>0</v>
      </c>
      <c r="H90" s="222">
        <f t="shared" si="35"/>
        <v>0</v>
      </c>
      <c r="I90" s="109"/>
    </row>
    <row r="91" spans="1:9" x14ac:dyDescent="0.3">
      <c r="A91" s="123"/>
      <c r="B91" s="124" t="s">
        <v>122</v>
      </c>
      <c r="C91" s="124"/>
      <c r="D91" s="124"/>
      <c r="E91" s="124"/>
      <c r="F91" s="223">
        <f>SUM(F75:F77,F79:F81,F83:F86,F88:F90)</f>
        <v>0</v>
      </c>
      <c r="G91" s="223">
        <f>SUM(G75:G77,G79:G81,G83:G86,G88:G90)</f>
        <v>0</v>
      </c>
      <c r="H91" s="223">
        <f>SUM(H75:H77,H79:H81,H83:H86,H88:H90)</f>
        <v>0</v>
      </c>
      <c r="I91" s="125"/>
    </row>
    <row r="92" spans="1:9" x14ac:dyDescent="0.3">
      <c r="A92" s="111" t="s">
        <v>37</v>
      </c>
      <c r="B92" s="205" t="s">
        <v>116</v>
      </c>
      <c r="C92" s="205"/>
      <c r="D92" s="205"/>
    </row>
    <row r="93" spans="1:9" ht="15" customHeight="1" x14ac:dyDescent="0.3">
      <c r="A93" s="195" t="s">
        <v>183</v>
      </c>
      <c r="B93" s="195"/>
      <c r="C93" s="195"/>
      <c r="D93" s="195"/>
      <c r="E93" s="195"/>
      <c r="F93" s="195"/>
      <c r="G93" s="195"/>
      <c r="H93" s="195"/>
      <c r="I93" s="195"/>
    </row>
    <row r="96" spans="1:9" ht="51" customHeight="1" x14ac:dyDescent="0.3">
      <c r="A96" s="187" t="s">
        <v>51</v>
      </c>
      <c r="B96" s="187"/>
      <c r="C96" s="187"/>
      <c r="D96" s="187"/>
      <c r="E96" s="187"/>
      <c r="F96" s="187"/>
      <c r="G96" s="187"/>
      <c r="H96" s="187"/>
      <c r="I96" s="187"/>
    </row>
    <row r="97" spans="1:9" ht="29.4" thickBot="1" x14ac:dyDescent="0.35">
      <c r="A97" s="46" t="s">
        <v>17</v>
      </c>
      <c r="B97" s="46" t="s">
        <v>39</v>
      </c>
      <c r="C97" s="46" t="s">
        <v>28</v>
      </c>
      <c r="D97" s="46" t="s">
        <v>31</v>
      </c>
      <c r="E97" s="46" t="s">
        <v>29</v>
      </c>
      <c r="F97" s="47" t="s">
        <v>32</v>
      </c>
      <c r="G97" s="46" t="s">
        <v>30</v>
      </c>
      <c r="H97" s="46" t="s">
        <v>34</v>
      </c>
      <c r="I97" s="46" t="s">
        <v>49</v>
      </c>
    </row>
    <row r="98" spans="1:9" ht="22.5" customHeight="1" x14ac:dyDescent="0.3">
      <c r="A98" s="202" t="s">
        <v>143</v>
      </c>
      <c r="B98" s="203"/>
      <c r="C98" s="203"/>
      <c r="D98" s="203"/>
      <c r="E98" s="203"/>
      <c r="F98" s="203"/>
      <c r="G98" s="203"/>
      <c r="H98" s="204"/>
      <c r="I98" s="108"/>
    </row>
    <row r="99" spans="1:9" ht="22.5" customHeight="1" x14ac:dyDescent="0.3">
      <c r="A99" s="224">
        <v>1</v>
      </c>
      <c r="B99" s="225"/>
      <c r="C99" s="225"/>
      <c r="D99" s="225"/>
      <c r="E99" s="225"/>
      <c r="F99" s="217">
        <f t="shared" ref="F99:F101" si="38">ROUND(D99*E99,2)</f>
        <v>0</v>
      </c>
      <c r="G99" s="217">
        <f t="shared" ref="G99:G101" si="39">ROUND(F99*0.17,2)</f>
        <v>0</v>
      </c>
      <c r="H99" s="218">
        <f t="shared" ref="H99:H101" si="40">F99+G99</f>
        <v>0</v>
      </c>
      <c r="I99" s="75"/>
    </row>
    <row r="100" spans="1:9" ht="22.5" customHeight="1" x14ac:dyDescent="0.3">
      <c r="A100" s="224" t="s">
        <v>99</v>
      </c>
      <c r="B100" s="225"/>
      <c r="C100" s="225"/>
      <c r="D100" s="225"/>
      <c r="E100" s="225"/>
      <c r="F100" s="217">
        <f t="shared" si="38"/>
        <v>0</v>
      </c>
      <c r="G100" s="217">
        <f t="shared" si="39"/>
        <v>0</v>
      </c>
      <c r="H100" s="218">
        <f t="shared" si="40"/>
        <v>0</v>
      </c>
      <c r="I100" s="75"/>
    </row>
    <row r="101" spans="1:9" ht="22.5" customHeight="1" x14ac:dyDescent="0.3">
      <c r="A101" s="224" t="s">
        <v>99</v>
      </c>
      <c r="B101" s="225"/>
      <c r="C101" s="225"/>
      <c r="D101" s="225"/>
      <c r="E101" s="225"/>
      <c r="F101" s="217">
        <f t="shared" si="38"/>
        <v>0</v>
      </c>
      <c r="G101" s="217">
        <f t="shared" si="39"/>
        <v>0</v>
      </c>
      <c r="H101" s="218">
        <f t="shared" si="40"/>
        <v>0</v>
      </c>
      <c r="I101" s="75"/>
    </row>
    <row r="102" spans="1:9" ht="22.5" customHeight="1" thickBot="1" x14ac:dyDescent="0.35">
      <c r="A102" s="226" t="s">
        <v>144</v>
      </c>
      <c r="B102" s="227"/>
      <c r="C102" s="227"/>
      <c r="D102" s="227"/>
      <c r="E102" s="228"/>
      <c r="F102" s="219">
        <f>SUM(F99:F101)</f>
        <v>0</v>
      </c>
      <c r="G102" s="219">
        <f t="shared" ref="G102:H102" si="41">SUM(G99:G101)</f>
        <v>0</v>
      </c>
      <c r="H102" s="219">
        <f t="shared" si="41"/>
        <v>0</v>
      </c>
      <c r="I102" s="109"/>
    </row>
    <row r="103" spans="1:9" ht="22.5" customHeight="1" x14ac:dyDescent="0.3">
      <c r="A103" s="229" t="s">
        <v>145</v>
      </c>
      <c r="B103" s="230"/>
      <c r="C103" s="230"/>
      <c r="D103" s="230"/>
      <c r="E103" s="230"/>
      <c r="F103" s="230"/>
      <c r="G103" s="230"/>
      <c r="H103" s="231"/>
      <c r="I103" s="108"/>
    </row>
    <row r="104" spans="1:9" ht="22.5" customHeight="1" x14ac:dyDescent="0.3">
      <c r="A104" s="76">
        <v>1</v>
      </c>
      <c r="B104" s="42"/>
      <c r="C104" s="42"/>
      <c r="D104" s="42"/>
      <c r="E104" s="42"/>
      <c r="F104" s="217">
        <f t="shared" ref="F104:F106" si="42">ROUND(D104*E104,2)</f>
        <v>0</v>
      </c>
      <c r="G104" s="217">
        <f t="shared" ref="G104:G106" si="43">ROUND(F104*0.17,2)</f>
        <v>0</v>
      </c>
      <c r="H104" s="218">
        <f t="shared" ref="H104:H106" si="44">F104+G104</f>
        <v>0</v>
      </c>
      <c r="I104" s="75"/>
    </row>
    <row r="105" spans="1:9" ht="22.5" customHeight="1" x14ac:dyDescent="0.3">
      <c r="A105" s="76" t="s">
        <v>99</v>
      </c>
      <c r="B105" s="42"/>
      <c r="C105" s="42"/>
      <c r="D105" s="42"/>
      <c r="E105" s="42"/>
      <c r="F105" s="217">
        <f t="shared" si="42"/>
        <v>0</v>
      </c>
      <c r="G105" s="217">
        <f t="shared" si="43"/>
        <v>0</v>
      </c>
      <c r="H105" s="218">
        <f t="shared" si="44"/>
        <v>0</v>
      </c>
      <c r="I105" s="75"/>
    </row>
    <row r="106" spans="1:9" ht="22.5" customHeight="1" x14ac:dyDescent="0.3">
      <c r="A106" s="76" t="s">
        <v>99</v>
      </c>
      <c r="B106" s="42"/>
      <c r="C106" s="42"/>
      <c r="D106" s="42"/>
      <c r="E106" s="42"/>
      <c r="F106" s="217">
        <f t="shared" si="42"/>
        <v>0</v>
      </c>
      <c r="G106" s="217">
        <f t="shared" si="43"/>
        <v>0</v>
      </c>
      <c r="H106" s="218">
        <f t="shared" si="44"/>
        <v>0</v>
      </c>
      <c r="I106" s="75"/>
    </row>
    <row r="107" spans="1:9" ht="22.5" customHeight="1" thickBot="1" x14ac:dyDescent="0.35">
      <c r="A107" s="214" t="s">
        <v>146</v>
      </c>
      <c r="B107" s="215"/>
      <c r="C107" s="215"/>
      <c r="D107" s="215"/>
      <c r="E107" s="216"/>
      <c r="F107" s="219">
        <f>SUM(F104:F106)</f>
        <v>0</v>
      </c>
      <c r="G107" s="219">
        <f t="shared" ref="G107:H107" si="45">SUM(G104:G106)</f>
        <v>0</v>
      </c>
      <c r="H107" s="219">
        <f t="shared" si="45"/>
        <v>0</v>
      </c>
      <c r="I107" s="109"/>
    </row>
    <row r="108" spans="1:9" ht="22.5" customHeight="1" x14ac:dyDescent="0.3">
      <c r="A108" s="202" t="s">
        <v>147</v>
      </c>
      <c r="B108" s="203"/>
      <c r="C108" s="203"/>
      <c r="D108" s="203"/>
      <c r="E108" s="203"/>
      <c r="F108" s="203"/>
      <c r="G108" s="203"/>
      <c r="H108" s="204"/>
      <c r="I108" s="108"/>
    </row>
    <row r="109" spans="1:9" ht="22.5" customHeight="1" x14ac:dyDescent="0.3">
      <c r="A109" s="76">
        <v>1</v>
      </c>
      <c r="B109" s="42"/>
      <c r="C109" s="42"/>
      <c r="D109" s="42"/>
      <c r="E109" s="42"/>
      <c r="F109" s="217">
        <f t="shared" ref="F109:F111" si="46">ROUND(D109*E109,2)</f>
        <v>0</v>
      </c>
      <c r="G109" s="217">
        <f t="shared" ref="G109:G111" si="47">ROUND(F109*0.17,2)</f>
        <v>0</v>
      </c>
      <c r="H109" s="218">
        <f t="shared" ref="H109:H111" si="48">F109+G109</f>
        <v>0</v>
      </c>
      <c r="I109" s="75"/>
    </row>
    <row r="110" spans="1:9" ht="22.5" customHeight="1" x14ac:dyDescent="0.3">
      <c r="A110" s="76" t="s">
        <v>99</v>
      </c>
      <c r="B110" s="42"/>
      <c r="C110" s="42"/>
      <c r="D110" s="42"/>
      <c r="E110" s="42"/>
      <c r="F110" s="217">
        <f t="shared" si="46"/>
        <v>0</v>
      </c>
      <c r="G110" s="217">
        <f t="shared" si="47"/>
        <v>0</v>
      </c>
      <c r="H110" s="218">
        <f t="shared" si="48"/>
        <v>0</v>
      </c>
      <c r="I110" s="75"/>
    </row>
    <row r="111" spans="1:9" ht="22.5" customHeight="1" x14ac:dyDescent="0.3">
      <c r="A111" s="76" t="s">
        <v>99</v>
      </c>
      <c r="B111" s="42"/>
      <c r="C111" s="42"/>
      <c r="D111" s="42"/>
      <c r="E111" s="42"/>
      <c r="F111" s="217">
        <f t="shared" si="46"/>
        <v>0</v>
      </c>
      <c r="G111" s="217">
        <f t="shared" si="47"/>
        <v>0</v>
      </c>
      <c r="H111" s="218">
        <f t="shared" si="48"/>
        <v>0</v>
      </c>
      <c r="I111" s="75"/>
    </row>
    <row r="112" spans="1:9" ht="22.5" customHeight="1" thickBot="1" x14ac:dyDescent="0.35">
      <c r="A112" s="214" t="s">
        <v>148</v>
      </c>
      <c r="B112" s="215"/>
      <c r="C112" s="215"/>
      <c r="D112" s="215"/>
      <c r="E112" s="216"/>
      <c r="F112" s="219">
        <f>SUM(F109:F111)</f>
        <v>0</v>
      </c>
      <c r="G112" s="219">
        <f t="shared" ref="G112:H112" si="49">SUM(G109:G111)</f>
        <v>0</v>
      </c>
      <c r="H112" s="219">
        <f t="shared" si="49"/>
        <v>0</v>
      </c>
      <c r="I112" s="109"/>
    </row>
    <row r="113" spans="1:9" ht="22.5" customHeight="1" x14ac:dyDescent="0.3">
      <c r="A113" s="202" t="s">
        <v>149</v>
      </c>
      <c r="B113" s="203"/>
      <c r="C113" s="203"/>
      <c r="D113" s="203"/>
      <c r="E113" s="203"/>
      <c r="F113" s="203"/>
      <c r="G113" s="203"/>
      <c r="H113" s="204"/>
      <c r="I113" s="108"/>
    </row>
    <row r="114" spans="1:9" ht="22.5" customHeight="1" x14ac:dyDescent="0.3">
      <c r="A114" s="76">
        <v>1</v>
      </c>
      <c r="B114" s="42"/>
      <c r="C114" s="42"/>
      <c r="D114" s="42"/>
      <c r="E114" s="42"/>
      <c r="F114" s="217">
        <f t="shared" ref="F114:F116" si="50">ROUND(D114*E114,2)</f>
        <v>0</v>
      </c>
      <c r="G114" s="217">
        <f t="shared" ref="G114:G116" si="51">ROUND(F114*0.17,2)</f>
        <v>0</v>
      </c>
      <c r="H114" s="218">
        <f t="shared" ref="H114:H116" si="52">F114+G114</f>
        <v>0</v>
      </c>
      <c r="I114" s="75"/>
    </row>
    <row r="115" spans="1:9" ht="22.5" customHeight="1" x14ac:dyDescent="0.3">
      <c r="A115" s="76" t="s">
        <v>99</v>
      </c>
      <c r="B115" s="42"/>
      <c r="C115" s="42"/>
      <c r="D115" s="42"/>
      <c r="E115" s="42"/>
      <c r="F115" s="217">
        <f t="shared" si="50"/>
        <v>0</v>
      </c>
      <c r="G115" s="217">
        <f t="shared" si="51"/>
        <v>0</v>
      </c>
      <c r="H115" s="218">
        <f t="shared" si="52"/>
        <v>0</v>
      </c>
      <c r="I115" s="75"/>
    </row>
    <row r="116" spans="1:9" ht="22.5" customHeight="1" x14ac:dyDescent="0.3">
      <c r="A116" s="76" t="s">
        <v>99</v>
      </c>
      <c r="B116" s="42"/>
      <c r="C116" s="42"/>
      <c r="D116" s="42"/>
      <c r="E116" s="42"/>
      <c r="F116" s="217">
        <f t="shared" si="50"/>
        <v>0</v>
      </c>
      <c r="G116" s="217">
        <f t="shared" si="51"/>
        <v>0</v>
      </c>
      <c r="H116" s="218">
        <f t="shared" si="52"/>
        <v>0</v>
      </c>
      <c r="I116" s="75"/>
    </row>
    <row r="117" spans="1:9" ht="22.5" customHeight="1" thickBot="1" x14ac:dyDescent="0.35">
      <c r="A117" s="214" t="s">
        <v>150</v>
      </c>
      <c r="B117" s="215"/>
      <c r="C117" s="215"/>
      <c r="D117" s="215"/>
      <c r="E117" s="216"/>
      <c r="F117" s="219">
        <f>SUM(F114:F116)</f>
        <v>0</v>
      </c>
      <c r="G117" s="219">
        <f t="shared" ref="G117:H117" si="53">SUM(G114:G116)</f>
        <v>0</v>
      </c>
      <c r="H117" s="219">
        <f t="shared" si="53"/>
        <v>0</v>
      </c>
      <c r="I117" s="109"/>
    </row>
    <row r="118" spans="1:9" x14ac:dyDescent="0.3">
      <c r="A118" s="52"/>
      <c r="B118" s="62" t="s">
        <v>123</v>
      </c>
      <c r="C118" s="62"/>
      <c r="D118" s="62"/>
      <c r="E118" s="62"/>
      <c r="F118" s="220">
        <f>F102+F107+F112+F117</f>
        <v>0</v>
      </c>
      <c r="G118" s="220">
        <f>G102+G107+G112+G117</f>
        <v>0</v>
      </c>
      <c r="H118" s="220">
        <f>H102+H107+H112+H117</f>
        <v>0</v>
      </c>
      <c r="I118" s="53"/>
    </row>
    <row r="119" spans="1:9" x14ac:dyDescent="0.3">
      <c r="A119" s="111" t="s">
        <v>37</v>
      </c>
      <c r="B119" s="205" t="s">
        <v>160</v>
      </c>
      <c r="C119" s="205"/>
      <c r="D119" s="205"/>
    </row>
    <row r="120" spans="1:9" ht="15" customHeight="1" x14ac:dyDescent="0.3">
      <c r="A120" s="195" t="s">
        <v>183</v>
      </c>
      <c r="B120" s="195"/>
      <c r="C120" s="195"/>
      <c r="D120" s="195"/>
      <c r="E120" s="195"/>
      <c r="F120" s="195"/>
      <c r="G120" s="195"/>
      <c r="H120" s="195"/>
      <c r="I120" s="195"/>
    </row>
    <row r="122" spans="1:9" ht="114" customHeight="1" x14ac:dyDescent="0.3">
      <c r="A122" s="209" t="s">
        <v>212</v>
      </c>
      <c r="B122" s="209"/>
      <c r="C122" s="209"/>
      <c r="D122" s="209"/>
      <c r="E122" s="209"/>
      <c r="F122" s="209"/>
      <c r="G122" s="209"/>
      <c r="H122" s="209"/>
      <c r="I122" s="209"/>
    </row>
    <row r="123" spans="1:9" ht="28.8" x14ac:dyDescent="0.3">
      <c r="A123" s="46" t="s">
        <v>17</v>
      </c>
      <c r="B123" s="46" t="s">
        <v>39</v>
      </c>
      <c r="C123" s="46" t="s">
        <v>28</v>
      </c>
      <c r="D123" s="46" t="s">
        <v>31</v>
      </c>
      <c r="E123" s="46" t="s">
        <v>29</v>
      </c>
      <c r="F123" s="47" t="s">
        <v>32</v>
      </c>
      <c r="G123" s="46" t="s">
        <v>30</v>
      </c>
      <c r="H123" s="46" t="s">
        <v>34</v>
      </c>
      <c r="I123" s="46" t="s">
        <v>49</v>
      </c>
    </row>
    <row r="124" spans="1:9" x14ac:dyDescent="0.3">
      <c r="A124" s="51">
        <v>1</v>
      </c>
      <c r="B124" s="42"/>
      <c r="C124" s="42"/>
      <c r="D124" s="42"/>
      <c r="E124" s="42"/>
      <c r="F124" s="217">
        <f>ROUND(D124*E124,2)</f>
        <v>0</v>
      </c>
      <c r="G124" s="217">
        <f t="shared" ref="G124:G125" si="54">ROUND(F124*0.17,2)</f>
        <v>0</v>
      </c>
      <c r="H124" s="218">
        <f>F124+G124</f>
        <v>0</v>
      </c>
      <c r="I124" s="48"/>
    </row>
    <row r="125" spans="1:9" x14ac:dyDescent="0.3">
      <c r="A125" s="51" t="s">
        <v>55</v>
      </c>
      <c r="B125" s="42"/>
      <c r="C125" s="42"/>
      <c r="D125" s="42"/>
      <c r="F125" s="217">
        <f t="shared" ref="F125" si="55">ROUND(D125*E125,2)</f>
        <v>0</v>
      </c>
      <c r="G125" s="217">
        <f t="shared" si="54"/>
        <v>0</v>
      </c>
      <c r="H125" s="218">
        <f t="shared" ref="H125" si="56">F125+G125</f>
        <v>0</v>
      </c>
      <c r="I125" s="48"/>
    </row>
    <row r="126" spans="1:9" x14ac:dyDescent="0.3">
      <c r="A126" s="52"/>
      <c r="B126" s="62" t="s">
        <v>136</v>
      </c>
      <c r="C126" s="62"/>
      <c r="D126" s="62"/>
      <c r="E126" s="62"/>
      <c r="F126" s="220">
        <f>SUM(F124:F125)</f>
        <v>0</v>
      </c>
      <c r="G126" s="220">
        <f>SUM(G124:G125)</f>
        <v>0</v>
      </c>
      <c r="H126" s="220">
        <f>SUM(H124:H125)</f>
        <v>0</v>
      </c>
      <c r="I126" s="53"/>
    </row>
    <row r="127" spans="1:9" ht="149.25" customHeight="1" x14ac:dyDescent="0.3">
      <c r="A127" s="111" t="s">
        <v>37</v>
      </c>
      <c r="B127" s="205" t="s">
        <v>157</v>
      </c>
      <c r="C127" s="205"/>
      <c r="D127" s="205"/>
      <c r="E127" s="205"/>
      <c r="F127" s="205"/>
      <c r="G127" s="205"/>
      <c r="H127" s="205"/>
      <c r="I127" s="205"/>
    </row>
    <row r="130" spans="1:9" ht="124.2" customHeight="1" x14ac:dyDescent="0.3">
      <c r="A130" s="209" t="s">
        <v>213</v>
      </c>
      <c r="B130" s="209"/>
      <c r="C130" s="209"/>
      <c r="D130" s="209"/>
      <c r="E130" s="209"/>
      <c r="F130" s="209"/>
      <c r="G130" s="209"/>
      <c r="H130" s="209"/>
      <c r="I130" s="209"/>
    </row>
    <row r="131" spans="1:9" ht="29.4" thickBot="1" x14ac:dyDescent="0.35">
      <c r="A131" s="46" t="s">
        <v>17</v>
      </c>
      <c r="B131" s="46" t="s">
        <v>39</v>
      </c>
      <c r="C131" s="46" t="s">
        <v>28</v>
      </c>
      <c r="D131" s="46" t="s">
        <v>31</v>
      </c>
      <c r="E131" s="46" t="s">
        <v>29</v>
      </c>
      <c r="F131" s="47" t="s">
        <v>32</v>
      </c>
      <c r="G131" s="46" t="s">
        <v>30</v>
      </c>
      <c r="H131" s="46" t="s">
        <v>34</v>
      </c>
      <c r="I131" s="46" t="s">
        <v>49</v>
      </c>
    </row>
    <row r="132" spans="1:9" ht="22.5" customHeight="1" x14ac:dyDescent="0.3">
      <c r="A132" s="202" t="s">
        <v>207</v>
      </c>
      <c r="B132" s="203"/>
      <c r="C132" s="203"/>
      <c r="D132" s="203"/>
      <c r="E132" s="203"/>
      <c r="F132" s="203"/>
      <c r="G132" s="203"/>
      <c r="H132" s="204"/>
      <c r="I132" s="108"/>
    </row>
    <row r="133" spans="1:9" x14ac:dyDescent="0.3">
      <c r="A133" s="76">
        <v>1</v>
      </c>
      <c r="B133" s="44" t="s">
        <v>137</v>
      </c>
      <c r="C133" s="42"/>
      <c r="D133" s="42"/>
      <c r="E133" s="42"/>
      <c r="F133" s="217">
        <f>ROUND(D133*E133,2)</f>
        <v>0</v>
      </c>
      <c r="G133" s="217">
        <f t="shared" ref="G133:G146" si="57">ROUND(F133*0.17,2)</f>
        <v>0</v>
      </c>
      <c r="H133" s="218">
        <f>F133+G133</f>
        <v>0</v>
      </c>
      <c r="I133" s="75"/>
    </row>
    <row r="134" spans="1:9" ht="28.8" x14ac:dyDescent="0.3">
      <c r="A134" s="76">
        <v>2</v>
      </c>
      <c r="B134" s="61" t="s">
        <v>138</v>
      </c>
      <c r="C134" s="42"/>
      <c r="D134" s="42"/>
      <c r="E134" s="42"/>
      <c r="F134" s="217">
        <f>ROUND(D134*E134,2)</f>
        <v>0</v>
      </c>
      <c r="G134" s="217">
        <f t="shared" si="57"/>
        <v>0</v>
      </c>
      <c r="H134" s="218">
        <f t="shared" ref="H134:H136" si="58">F134+G134</f>
        <v>0</v>
      </c>
      <c r="I134" s="75"/>
    </row>
    <row r="135" spans="1:9" ht="43.2" x14ac:dyDescent="0.3">
      <c r="A135" s="76">
        <v>3</v>
      </c>
      <c r="B135" s="61" t="s">
        <v>194</v>
      </c>
      <c r="C135" s="42"/>
      <c r="D135" s="42"/>
      <c r="E135" s="42"/>
      <c r="F135" s="217">
        <f t="shared" ref="F135" si="59">ROUND(D135*E135,2)</f>
        <v>0</v>
      </c>
      <c r="G135" s="217">
        <f t="shared" si="57"/>
        <v>0</v>
      </c>
      <c r="H135" s="218">
        <f t="shared" ref="H135" si="60">F135+G135</f>
        <v>0</v>
      </c>
      <c r="I135" s="75"/>
    </row>
    <row r="136" spans="1:9" ht="15" thickBot="1" x14ac:dyDescent="0.35">
      <c r="A136" s="120">
        <v>4</v>
      </c>
      <c r="B136" s="121" t="s">
        <v>142</v>
      </c>
      <c r="C136" s="122"/>
      <c r="D136" s="42"/>
      <c r="E136" s="42"/>
      <c r="F136" s="221">
        <f t="shared" ref="F136" si="61">ROUND(D136*E136,2)</f>
        <v>0</v>
      </c>
      <c r="G136" s="217">
        <f t="shared" si="57"/>
        <v>0</v>
      </c>
      <c r="H136" s="222">
        <f t="shared" si="58"/>
        <v>0</v>
      </c>
      <c r="I136" s="109"/>
    </row>
    <row r="137" spans="1:9" ht="22.5" customHeight="1" x14ac:dyDescent="0.3">
      <c r="A137" s="202" t="s">
        <v>209</v>
      </c>
      <c r="B137" s="203"/>
      <c r="C137" s="203"/>
      <c r="D137" s="203"/>
      <c r="E137" s="203"/>
      <c r="F137" s="203"/>
      <c r="G137" s="203"/>
      <c r="H137" s="204"/>
      <c r="I137" s="108"/>
    </row>
    <row r="138" spans="1:9" ht="43.2" x14ac:dyDescent="0.3">
      <c r="A138" s="76">
        <v>1</v>
      </c>
      <c r="B138" s="61" t="s">
        <v>194</v>
      </c>
      <c r="C138" s="42"/>
      <c r="D138" s="42"/>
      <c r="E138" s="42"/>
      <c r="F138" s="217">
        <f t="shared" ref="F138:F139" si="62">ROUND(D138*E138,2)</f>
        <v>0</v>
      </c>
      <c r="G138" s="217">
        <f t="shared" si="57"/>
        <v>0</v>
      </c>
      <c r="H138" s="218">
        <f t="shared" ref="H138:H139" si="63">F138+G138</f>
        <v>0</v>
      </c>
      <c r="I138" s="75"/>
    </row>
    <row r="139" spans="1:9" ht="15" thickBot="1" x14ac:dyDescent="0.35">
      <c r="A139" s="120">
        <v>2</v>
      </c>
      <c r="B139" s="121" t="s">
        <v>142</v>
      </c>
      <c r="C139" s="122"/>
      <c r="D139" s="42"/>
      <c r="E139" s="42"/>
      <c r="F139" s="221">
        <f t="shared" si="62"/>
        <v>0</v>
      </c>
      <c r="G139" s="217">
        <f t="shared" si="57"/>
        <v>0</v>
      </c>
      <c r="H139" s="222">
        <f t="shared" si="63"/>
        <v>0</v>
      </c>
      <c r="I139" s="109"/>
    </row>
    <row r="140" spans="1:9" ht="22.5" customHeight="1" x14ac:dyDescent="0.3">
      <c r="A140" s="202" t="s">
        <v>210</v>
      </c>
      <c r="B140" s="203"/>
      <c r="C140" s="203"/>
      <c r="D140" s="203"/>
      <c r="E140" s="203"/>
      <c r="F140" s="203"/>
      <c r="G140" s="203"/>
      <c r="H140" s="204"/>
      <c r="I140" s="108"/>
    </row>
    <row r="141" spans="1:9" ht="28.8" x14ac:dyDescent="0.3">
      <c r="A141" s="76">
        <v>1</v>
      </c>
      <c r="B141" s="61" t="s">
        <v>138</v>
      </c>
      <c r="C141" s="42"/>
      <c r="D141" s="42"/>
      <c r="E141" s="42"/>
      <c r="F141" s="217">
        <f>ROUND(D141*E141,2)</f>
        <v>0</v>
      </c>
      <c r="G141" s="217">
        <f t="shared" si="57"/>
        <v>0</v>
      </c>
      <c r="H141" s="218">
        <f t="shared" ref="H141:H142" si="64">F141+G141</f>
        <v>0</v>
      </c>
      <c r="I141" s="75"/>
    </row>
    <row r="142" spans="1:9" ht="43.2" x14ac:dyDescent="0.3">
      <c r="A142" s="76">
        <v>2</v>
      </c>
      <c r="B142" s="61" t="s">
        <v>194</v>
      </c>
      <c r="C142" s="42"/>
      <c r="D142" s="42"/>
      <c r="E142" s="42"/>
      <c r="F142" s="217">
        <f t="shared" ref="F142" si="65">ROUND(D142*E142,2)</f>
        <v>0</v>
      </c>
      <c r="G142" s="217">
        <f t="shared" si="57"/>
        <v>0</v>
      </c>
      <c r="H142" s="218">
        <f t="shared" si="64"/>
        <v>0</v>
      </c>
      <c r="I142" s="75"/>
    </row>
    <row r="143" spans="1:9" ht="29.4" thickBot="1" x14ac:dyDescent="0.35">
      <c r="A143" s="60">
        <v>3</v>
      </c>
      <c r="B143" s="61" t="s">
        <v>197</v>
      </c>
      <c r="C143" s="42"/>
      <c r="D143" s="42"/>
      <c r="E143" s="42"/>
      <c r="F143" s="217">
        <f>ROUND(D143*E143,2)</f>
        <v>0</v>
      </c>
      <c r="G143" s="217">
        <f t="shared" si="57"/>
        <v>0</v>
      </c>
      <c r="H143" s="218">
        <f>F143+G143</f>
        <v>0</v>
      </c>
      <c r="I143" s="75"/>
    </row>
    <row r="144" spans="1:9" ht="22.5" customHeight="1" x14ac:dyDescent="0.3">
      <c r="A144" s="202" t="s">
        <v>211</v>
      </c>
      <c r="B144" s="203"/>
      <c r="C144" s="203"/>
      <c r="D144" s="203"/>
      <c r="E144" s="203"/>
      <c r="F144" s="203"/>
      <c r="G144" s="203"/>
      <c r="H144" s="204"/>
      <c r="I144" s="108"/>
    </row>
    <row r="145" spans="1:9" ht="43.2" x14ac:dyDescent="0.3">
      <c r="A145" s="76">
        <v>1</v>
      </c>
      <c r="B145" s="61" t="s">
        <v>194</v>
      </c>
      <c r="C145" s="42"/>
      <c r="D145" s="42"/>
      <c r="E145" s="42"/>
      <c r="F145" s="217">
        <f t="shared" ref="F145:F146" si="66">ROUND(D145*E145,2)</f>
        <v>0</v>
      </c>
      <c r="G145" s="217">
        <f t="shared" si="57"/>
        <v>0</v>
      </c>
      <c r="H145" s="218">
        <f t="shared" ref="H145:H146" si="67">F145+G145</f>
        <v>0</v>
      </c>
      <c r="I145" s="75"/>
    </row>
    <row r="146" spans="1:9" ht="29.4" thickBot="1" x14ac:dyDescent="0.35">
      <c r="A146" s="120">
        <v>2</v>
      </c>
      <c r="B146" s="121" t="s">
        <v>201</v>
      </c>
      <c r="C146" s="122"/>
      <c r="D146" s="122"/>
      <c r="E146" s="122"/>
      <c r="F146" s="221">
        <f t="shared" si="66"/>
        <v>0</v>
      </c>
      <c r="G146" s="221">
        <f t="shared" si="57"/>
        <v>0</v>
      </c>
      <c r="H146" s="222">
        <f t="shared" si="67"/>
        <v>0</v>
      </c>
      <c r="I146" s="109"/>
    </row>
    <row r="147" spans="1:9" x14ac:dyDescent="0.3">
      <c r="A147" s="123"/>
      <c r="B147" s="124" t="s">
        <v>124</v>
      </c>
      <c r="C147" s="124"/>
      <c r="D147" s="124"/>
      <c r="E147" s="124"/>
      <c r="F147" s="223">
        <f>SUM(F133:F136,F138:F139,F141:F143,F145:F146)</f>
        <v>0</v>
      </c>
      <c r="G147" s="223">
        <f>SUM(G133:G136,G138:G139,G141:G143,G145:G146)</f>
        <v>0</v>
      </c>
      <c r="H147" s="223">
        <f>SUM(H133:H136,H138:H139,H141:H143,H145:H146)</f>
        <v>0</v>
      </c>
      <c r="I147" s="125"/>
    </row>
    <row r="148" spans="1:9" ht="84" customHeight="1" x14ac:dyDescent="0.3">
      <c r="A148" s="111" t="s">
        <v>37</v>
      </c>
      <c r="B148" s="206" t="s">
        <v>101</v>
      </c>
      <c r="C148" s="207"/>
      <c r="D148" s="207"/>
      <c r="E148" s="207"/>
      <c r="F148" s="207"/>
      <c r="G148" s="207"/>
      <c r="H148" s="207"/>
      <c r="I148" s="208"/>
    </row>
  </sheetData>
  <sheetProtection algorithmName="SHA-512" hashValue="vLRluBvbiw4D6SbMbdyeOhTpSeLL64KmbFE7TMzcp8l8SaHh9umt9IFqyuJpgb3A+isbmiCWuy8kvXuXqOjbYg==" saltValue="L6dVhAKQCwn2ONRjMaiSkA==" spinCount="100000" sheet="1" formatCells="0" formatColumns="0" formatRows="0" insertColumns="0" insertRows="0" insertHyperlinks="0" deleteColumns="0" deleteRows="0" sort="0"/>
  <mergeCells count="46">
    <mergeCell ref="A120:I120"/>
    <mergeCell ref="A1:I1"/>
    <mergeCell ref="A14:I14"/>
    <mergeCell ref="A23:H23"/>
    <mergeCell ref="A27:E27"/>
    <mergeCell ref="A49:I49"/>
    <mergeCell ref="A22:E22"/>
    <mergeCell ref="A107:E107"/>
    <mergeCell ref="A108:H108"/>
    <mergeCell ref="A112:E112"/>
    <mergeCell ref="A113:H113"/>
    <mergeCell ref="A117:E117"/>
    <mergeCell ref="A28:H28"/>
    <mergeCell ref="A32:E32"/>
    <mergeCell ref="A98:H98"/>
    <mergeCell ref="A102:E102"/>
    <mergeCell ref="B55:I55"/>
    <mergeCell ref="A35:I35"/>
    <mergeCell ref="A47:I47"/>
    <mergeCell ref="A56:I56"/>
    <mergeCell ref="A93:I93"/>
    <mergeCell ref="A87:H87"/>
    <mergeCell ref="A74:H74"/>
    <mergeCell ref="A78:H78"/>
    <mergeCell ref="A82:H82"/>
    <mergeCell ref="B148:I148"/>
    <mergeCell ref="A16:I16"/>
    <mergeCell ref="B34:D34"/>
    <mergeCell ref="A36:B36"/>
    <mergeCell ref="A37:I37"/>
    <mergeCell ref="B46:D46"/>
    <mergeCell ref="A72:I72"/>
    <mergeCell ref="A130:I130"/>
    <mergeCell ref="B92:D92"/>
    <mergeCell ref="A59:I59"/>
    <mergeCell ref="A96:I96"/>
    <mergeCell ref="B119:D119"/>
    <mergeCell ref="B68:I68"/>
    <mergeCell ref="A18:H18"/>
    <mergeCell ref="A122:I122"/>
    <mergeCell ref="A103:H103"/>
    <mergeCell ref="A132:H132"/>
    <mergeCell ref="A144:H144"/>
    <mergeCell ref="A137:H137"/>
    <mergeCell ref="A140:H140"/>
    <mergeCell ref="B127:I127"/>
  </mergeCells>
  <phoneticPr fontId="3" type="noConversion"/>
  <pageMargins left="0.44" right="0.2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Καθορισμένες περιοχές</vt:lpstr>
      </vt:variant>
      <vt:variant>
        <vt:i4>5</vt:i4>
      </vt:variant>
    </vt:vector>
  </HeadingPairs>
  <TitlesOfParts>
    <vt:vector size="9" baseType="lpstr">
      <vt:lpstr>ΣΥΓΚΕΝΤΡΩΤΙΚΟΣ</vt:lpstr>
      <vt:lpstr>ΤΙΜΕΣ ΑΠΛΟΠΟΙΗΜ</vt:lpstr>
      <vt:lpstr>L41.01 ΚΤΗΡΙΑΚ ΥΠΟΔ ΠΕΡΙΒΑΛΛ</vt:lpstr>
      <vt:lpstr>L41... ΥΠΟΛΟΙΠΕΣ ΚΑΤΗΓΟΡ</vt:lpstr>
      <vt:lpstr>'L41.01 ΚΤΗΡΙΑΚ ΥΠΟΔ ΠΕΡΙΒΑΛΛ'!Print_Area</vt:lpstr>
      <vt:lpstr>ΣΥΓΚΕΝΤΡΩΤΙΚΟΣ!Print_Area</vt:lpstr>
      <vt:lpstr>'ΤΙΜΕΣ ΑΠΛΟΠΟΙΗΜ'!Print_Area</vt:lpstr>
      <vt:lpstr>'L41.01 ΚΤΗΡΙΑΚ ΥΠΟΔ ΠΕΡΙΒΑΛΛ'!Print_Titles</vt:lpstr>
      <vt:lpstr>ΣΥΓΚΕΝΤΡΩΤΙΚΟΣ!Print_Titles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ΑΜΑΛΙΑ ΤΑΒΛΑΔΩΡΑΚΗ</dc:creator>
  <cp:lastModifiedBy>Anelsa Anelsa</cp:lastModifiedBy>
  <cp:lastPrinted>2026-02-27T07:09:53Z</cp:lastPrinted>
  <dcterms:created xsi:type="dcterms:W3CDTF">2025-06-12T07:32:26Z</dcterms:created>
  <dcterms:modified xsi:type="dcterms:W3CDTF">2026-08-04T12:51:53Z</dcterms:modified>
</cp:coreProperties>
</file>